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Колосовська\6_Cторінка ВМР\2024\2. Фінанси\"/>
    </mc:Choice>
  </mc:AlternateContent>
  <xr:revisionPtr revIDLastSave="0" documentId="13_ncr:1_{F9888C50-8FC0-453E-9D81-872D339D3263}" xr6:coauthVersionLast="47" xr6:coauthVersionMax="47" xr10:uidLastSave="{00000000-0000-0000-0000-000000000000}"/>
  <bookViews>
    <workbookView xWindow="-120" yWindow="-120" windowWidth="29040" windowHeight="15840" tabRatio="838" xr2:uid="{00000000-000D-0000-FFFF-FFFF00000000}"/>
  </bookViews>
  <sheets>
    <sheet name="Звіт про виконання показ фінпла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фінпла'!$A$1:$H$149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4" l="1"/>
  <c r="F96" i="14"/>
  <c r="C78" i="14" l="1"/>
  <c r="E78" i="14"/>
  <c r="D78" i="14"/>
  <c r="C79" i="14" l="1"/>
  <c r="D85" i="14"/>
  <c r="F82" i="14"/>
  <c r="D82" i="14"/>
  <c r="D79" i="14" s="1"/>
  <c r="D66" i="14"/>
  <c r="D86" i="14" s="1"/>
  <c r="F66" i="14"/>
  <c r="F59" i="14"/>
  <c r="F55" i="14"/>
  <c r="F49" i="14"/>
  <c r="F45" i="14"/>
  <c r="F30" i="14"/>
  <c r="F28" i="14"/>
  <c r="F27" i="14"/>
  <c r="F26" i="14"/>
  <c r="F130" i="14" l="1"/>
  <c r="D71" i="14" l="1"/>
  <c r="G35" i="14" l="1"/>
  <c r="E145" i="14" l="1"/>
  <c r="E144" i="14"/>
  <c r="E143" i="14"/>
  <c r="E138" i="14"/>
  <c r="E142" i="14" s="1"/>
  <c r="E134" i="14"/>
  <c r="E130" i="14"/>
  <c r="E79" i="14" l="1"/>
  <c r="E22" i="14" l="1"/>
  <c r="D22" i="14"/>
  <c r="C145" i="14" l="1"/>
  <c r="C144" i="14"/>
  <c r="C143" i="14"/>
  <c r="C142" i="14"/>
  <c r="C138" i="14"/>
  <c r="C134" i="14"/>
  <c r="C130" i="14"/>
  <c r="C94" i="14"/>
  <c r="C42" i="14"/>
  <c r="C22" i="14"/>
  <c r="E57" i="14" l="1"/>
  <c r="C76" i="14"/>
  <c r="D94" i="14" l="1"/>
  <c r="F22" i="14" l="1"/>
  <c r="H27" i="14" l="1"/>
  <c r="G27" i="14"/>
  <c r="F100" i="14" l="1"/>
  <c r="G100" i="14" s="1"/>
  <c r="F99" i="14"/>
  <c r="H99" i="14" s="1"/>
  <c r="F98" i="14"/>
  <c r="F97" i="14"/>
  <c r="G96" i="14"/>
  <c r="F92" i="14"/>
  <c r="H92" i="14" s="1"/>
  <c r="F77" i="14"/>
  <c r="H77" i="14" s="1"/>
  <c r="E94" i="14"/>
  <c r="E93" i="14" s="1"/>
  <c r="C93" i="14"/>
  <c r="F87" i="14"/>
  <c r="H87" i="14" s="1"/>
  <c r="F86" i="14"/>
  <c r="H86" i="14" s="1"/>
  <c r="F85" i="14"/>
  <c r="H85" i="14" s="1"/>
  <c r="F84" i="14"/>
  <c r="H84" i="14" s="1"/>
  <c r="F83" i="14"/>
  <c r="H83" i="14" s="1"/>
  <c r="H82" i="14"/>
  <c r="F81" i="14"/>
  <c r="G81" i="14" s="1"/>
  <c r="F78" i="14"/>
  <c r="H78" i="14" s="1"/>
  <c r="H116" i="14"/>
  <c r="G116" i="14"/>
  <c r="H113" i="14"/>
  <c r="G113" i="14"/>
  <c r="H112" i="14"/>
  <c r="G112" i="14"/>
  <c r="H111" i="14"/>
  <c r="G111" i="14"/>
  <c r="H110" i="14"/>
  <c r="G110" i="14"/>
  <c r="F109" i="14"/>
  <c r="H109" i="14" s="1"/>
  <c r="E109" i="14"/>
  <c r="D109" i="14"/>
  <c r="C109" i="14"/>
  <c r="H108" i="14"/>
  <c r="G108" i="14"/>
  <c r="H107" i="14"/>
  <c r="G107" i="14"/>
  <c r="H106" i="14"/>
  <c r="G106" i="14"/>
  <c r="H105" i="14"/>
  <c r="G105" i="14"/>
  <c r="F104" i="14"/>
  <c r="H104" i="14" s="1"/>
  <c r="E104" i="14"/>
  <c r="E114" i="14" s="1"/>
  <c r="D104" i="14"/>
  <c r="D114" i="14" s="1"/>
  <c r="C104" i="14"/>
  <c r="H101" i="14"/>
  <c r="G101" i="14"/>
  <c r="H96" i="14"/>
  <c r="H95" i="14"/>
  <c r="G95" i="14"/>
  <c r="D93" i="14"/>
  <c r="E91" i="14"/>
  <c r="D91" i="14"/>
  <c r="C91" i="14"/>
  <c r="H88" i="14"/>
  <c r="G88" i="14"/>
  <c r="H80" i="14"/>
  <c r="G80" i="14"/>
  <c r="E76" i="14"/>
  <c r="D76" i="14"/>
  <c r="D89" i="14" s="1"/>
  <c r="H75" i="14"/>
  <c r="G75" i="14"/>
  <c r="H74" i="14"/>
  <c r="G74" i="14"/>
  <c r="H73" i="14"/>
  <c r="G73" i="14"/>
  <c r="H72" i="14"/>
  <c r="G72" i="14"/>
  <c r="F71" i="14"/>
  <c r="E71" i="14"/>
  <c r="C71" i="14"/>
  <c r="C89" i="14" s="1"/>
  <c r="H81" i="14" l="1"/>
  <c r="H100" i="14"/>
  <c r="G84" i="14"/>
  <c r="E89" i="14"/>
  <c r="H97" i="14"/>
  <c r="G97" i="14"/>
  <c r="G85" i="14"/>
  <c r="H98" i="14"/>
  <c r="G98" i="14"/>
  <c r="G92" i="14"/>
  <c r="F91" i="14"/>
  <c r="H91" i="14" s="1"/>
  <c r="F79" i="14"/>
  <c r="F76" i="14" s="1"/>
  <c r="F89" i="14" s="1"/>
  <c r="E102" i="14"/>
  <c r="G99" i="14"/>
  <c r="F94" i="14"/>
  <c r="G94" i="14" s="1"/>
  <c r="D102" i="14"/>
  <c r="D115" i="14" s="1"/>
  <c r="D117" i="14" s="1"/>
  <c r="C102" i="14"/>
  <c r="G87" i="14"/>
  <c r="G86" i="14"/>
  <c r="G83" i="14"/>
  <c r="G82" i="14"/>
  <c r="G77" i="14"/>
  <c r="G78" i="14"/>
  <c r="G71" i="14"/>
  <c r="F114" i="14"/>
  <c r="H114" i="14" s="1"/>
  <c r="C114" i="14"/>
  <c r="G109" i="14"/>
  <c r="H71" i="14"/>
  <c r="G104" i="14"/>
  <c r="G91" i="14" l="1"/>
  <c r="E115" i="14"/>
  <c r="E117" i="14" s="1"/>
  <c r="G76" i="14"/>
  <c r="H76" i="14"/>
  <c r="G79" i="14"/>
  <c r="H79" i="14"/>
  <c r="H94" i="14"/>
  <c r="F93" i="14"/>
  <c r="H93" i="14" s="1"/>
  <c r="H89" i="14"/>
  <c r="G89" i="14"/>
  <c r="C115" i="14"/>
  <c r="C117" i="14" s="1"/>
  <c r="G114" i="14"/>
  <c r="F102" i="14" l="1"/>
  <c r="G102" i="14" s="1"/>
  <c r="G93" i="14"/>
  <c r="H102" i="14" l="1"/>
  <c r="F115" i="14"/>
  <c r="H115" i="14" l="1"/>
  <c r="F117" i="14"/>
  <c r="G117" i="14" s="1"/>
  <c r="G115" i="14"/>
  <c r="H117" i="14"/>
  <c r="D145" i="14" l="1"/>
  <c r="F145" i="14"/>
  <c r="D144" i="14"/>
  <c r="F144" i="14"/>
  <c r="F143" i="14"/>
  <c r="D143" i="14"/>
  <c r="E16" i="14" l="1"/>
  <c r="D130" i="14"/>
  <c r="C64" i="14" l="1"/>
  <c r="C9" i="14"/>
  <c r="G48" i="14" l="1"/>
  <c r="C119" i="14" l="1"/>
  <c r="H123" i="14" l="1"/>
  <c r="H124" i="14"/>
  <c r="H125" i="14"/>
  <c r="G30" i="14"/>
  <c r="G28" i="14" l="1"/>
  <c r="F9" i="14" l="1"/>
  <c r="G66" i="14" l="1"/>
  <c r="G67" i="14"/>
  <c r="G53" i="14"/>
  <c r="G55" i="14"/>
  <c r="G59" i="14"/>
  <c r="G60" i="14"/>
  <c r="G125" i="14"/>
  <c r="G123" i="14"/>
  <c r="H131" i="14"/>
  <c r="H132" i="14"/>
  <c r="H133" i="14"/>
  <c r="H135" i="14"/>
  <c r="H136" i="14"/>
  <c r="H137" i="14"/>
  <c r="H139" i="14"/>
  <c r="H140" i="14"/>
  <c r="G131" i="14"/>
  <c r="G132" i="14"/>
  <c r="G133" i="14"/>
  <c r="G135" i="14"/>
  <c r="G136" i="14"/>
  <c r="G137" i="14"/>
  <c r="G139" i="14"/>
  <c r="G140" i="14"/>
  <c r="G14" i="14"/>
  <c r="H144" i="14" l="1"/>
  <c r="H143" i="14"/>
  <c r="G144" i="14"/>
  <c r="G143" i="14"/>
  <c r="F138" i="14" l="1"/>
  <c r="F142" i="14" s="1"/>
  <c r="D138" i="14"/>
  <c r="D142" i="14" s="1"/>
  <c r="F134" i="14"/>
  <c r="D134" i="14"/>
  <c r="H138" i="14" l="1"/>
  <c r="G138" i="14"/>
  <c r="G141" i="14"/>
  <c r="H141" i="14"/>
  <c r="H130" i="14"/>
  <c r="G130" i="14"/>
  <c r="G134" i="14"/>
  <c r="H134" i="14"/>
  <c r="G145" i="14" l="1"/>
  <c r="H145" i="14"/>
  <c r="H142" i="14"/>
  <c r="G142" i="14"/>
  <c r="H67" i="14" l="1"/>
  <c r="H66" i="14"/>
  <c r="F64" i="14"/>
  <c r="E64" i="14"/>
  <c r="D64" i="14"/>
  <c r="H59" i="14"/>
  <c r="F57" i="14"/>
  <c r="D57" i="14"/>
  <c r="C57" i="14"/>
  <c r="H55" i="14"/>
  <c r="H53" i="14"/>
  <c r="F52" i="14"/>
  <c r="E52" i="14"/>
  <c r="D52" i="14"/>
  <c r="C52" i="14"/>
  <c r="C68" i="14" l="1"/>
  <c r="E68" i="14"/>
  <c r="F68" i="14"/>
  <c r="H64" i="14"/>
  <c r="D68" i="14"/>
  <c r="H52" i="14"/>
  <c r="G52" i="14"/>
  <c r="G57" i="14"/>
  <c r="G64" i="14"/>
  <c r="H57" i="14"/>
  <c r="H68" i="14" l="1"/>
  <c r="G68" i="14"/>
  <c r="C25" i="14" l="1"/>
  <c r="F50" i="14"/>
  <c r="E50" i="14"/>
  <c r="D50" i="14"/>
  <c r="C50" i="14"/>
  <c r="H49" i="14"/>
  <c r="G49" i="14"/>
  <c r="H48" i="14"/>
  <c r="H47" i="14"/>
  <c r="G47" i="14"/>
  <c r="H46" i="14"/>
  <c r="G46" i="14"/>
  <c r="H45" i="14"/>
  <c r="G45" i="14"/>
  <c r="H50" i="14" l="1"/>
  <c r="G50" i="14"/>
  <c r="H122" i="14" l="1"/>
  <c r="G122" i="14"/>
  <c r="H121" i="14" l="1"/>
  <c r="G121" i="14"/>
  <c r="G124" i="14"/>
  <c r="H10" i="14"/>
  <c r="H11" i="14"/>
  <c r="H12" i="14"/>
  <c r="H17" i="14"/>
  <c r="H18" i="14"/>
  <c r="H19" i="14"/>
  <c r="H20" i="14"/>
  <c r="H21" i="14"/>
  <c r="H24" i="14"/>
  <c r="H26" i="14"/>
  <c r="H30" i="14"/>
  <c r="H34" i="14"/>
  <c r="H8" i="14" l="1"/>
  <c r="G18" i="14"/>
  <c r="G19" i="14"/>
  <c r="G20" i="14"/>
  <c r="G21" i="14"/>
  <c r="G10" i="14"/>
  <c r="G11" i="14"/>
  <c r="G12" i="14"/>
  <c r="G17" i="14"/>
  <c r="G23" i="14"/>
  <c r="G24" i="14"/>
  <c r="G26" i="14"/>
  <c r="G34" i="14"/>
  <c r="G8" i="14"/>
  <c r="D119" i="14" l="1"/>
  <c r="E119" i="14"/>
  <c r="F119" i="14"/>
  <c r="G119" i="14" l="1"/>
  <c r="H119" i="14"/>
  <c r="E25" i="14"/>
  <c r="F25" i="14"/>
  <c r="D42" i="14"/>
  <c r="E42" i="14"/>
  <c r="H25" i="14" l="1"/>
  <c r="H22" i="14"/>
  <c r="F42" i="14"/>
  <c r="G22" i="14"/>
  <c r="G25" i="14"/>
  <c r="D25" i="14"/>
  <c r="D16" i="14"/>
  <c r="F16" i="14"/>
  <c r="C16" i="14"/>
  <c r="D9" i="14"/>
  <c r="E9" i="14"/>
  <c r="E15" i="14" s="1"/>
  <c r="E31" i="14" s="1"/>
  <c r="E36" i="14" s="1"/>
  <c r="F15" i="14"/>
  <c r="D15" i="14" l="1"/>
  <c r="D43" i="14"/>
  <c r="F31" i="14"/>
  <c r="C43" i="14"/>
  <c r="G15" i="14"/>
  <c r="E43" i="14"/>
  <c r="G42" i="14"/>
  <c r="H42" i="14"/>
  <c r="H9" i="14"/>
  <c r="F43" i="14"/>
  <c r="H16" i="14"/>
  <c r="G9" i="14"/>
  <c r="G16" i="14"/>
  <c r="H15" i="14" l="1"/>
  <c r="G43" i="14"/>
  <c r="H43" i="14"/>
  <c r="F36" i="14"/>
  <c r="H31" i="14" l="1"/>
  <c r="G31" i="14"/>
  <c r="F39" i="14"/>
  <c r="G36" i="14"/>
  <c r="E39" i="14"/>
  <c r="G39" i="14" l="1"/>
  <c r="D31" i="14"/>
  <c r="D36" i="14" s="1"/>
  <c r="D39" i="14" l="1"/>
  <c r="C15" i="14"/>
  <c r="C31" i="14" s="1"/>
  <c r="C36" i="14" s="1"/>
  <c r="C39" i="14" l="1"/>
</calcChain>
</file>

<file path=xl/sharedStrings.xml><?xml version="1.0" encoding="utf-8"?>
<sst xmlns="http://schemas.openxmlformats.org/spreadsheetml/2006/main" count="243" uniqueCount="126">
  <si>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</si>
  <si>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</si>
  <si>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</si>
  <si>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</si>
  <si>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</si>
  <si>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</si>
  <si>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</si>
  <si>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</si>
  <si>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</si>
  <si>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</si>
  <si>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</si>
  <si>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</si>
  <si>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</si>
  <si>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</si>
  <si>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</si>
  <si>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</si>
  <si>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</si>
  <si>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</si>
  <si>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</si>
  <si>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</si>
  <si>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</si>
  <si>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</si>
  <si>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</si>
  <si>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</si>
  <si>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</si>
  <si>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</si>
  <si>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</si>
  <si>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</si>
  <si>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</si>
  <si>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</si>
  <si>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</si>
  <si>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</si>
  <si>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</si>
  <si>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</si>
  <si>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</si>
  <si>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</si>
  <si>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</si>
  <si>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</si>
  <si>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</si>
  <si>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</si>
  <si>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</si>
  <si>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</si>
  <si>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</si>
  <si>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</si>
  <si>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</si>
  <si>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</si>
  <si>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</si>
  <si>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</si>
  <si>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</si>
  <si>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</si>
  <si>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</si>
  <si>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</si>
  <si>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</si>
  <si>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</si>
  <si>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</si>
  <si>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</si>
  <si>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</si>
  <si>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</si>
  <si>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</si>
  <si>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</si>
  <si>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</si>
  <si>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Адміністративні витрати, усього, у тому числі: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</si>
  <si>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</si>
  <si>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</si>
  <si>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</si>
  <si>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</si>
  <si>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план</t>
  </si>
  <si>
    <t>факт</t>
  </si>
  <si>
    <t>відхилення, +/-</t>
  </si>
  <si>
    <t>виконання, 
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</si>
  <si>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</si>
  <si>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</si>
  <si>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</si>
  <si>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Факт наростаючим підсумком з початку року</t>
  </si>
  <si>
    <t>Елементи операційних витрат:</t>
  </si>
  <si>
    <t xml:space="preserve">Нараховані до сплати податки та збори до Державного бюджету України (податкові платежі) </t>
  </si>
  <si>
    <t>Надходження від відсотків за залишками коштів на поточних рахунках</t>
  </si>
  <si>
    <t>Директор КНП "ВМКЛ №1"</t>
  </si>
  <si>
    <t xml:space="preserve">Костянтин ЛІВАКОВСЬКИЙ 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</si>
  <si>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</si>
  <si>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</si>
  <si>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</si>
  <si>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</si>
  <si>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</si>
  <si>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</si>
  <si>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t>Розділ ІІІ. Рух грошових коштів</t>
  </si>
  <si>
    <t>І. Рух коштів у результаті операційної діяльності</t>
  </si>
  <si>
    <t xml:space="preserve">Надходження грошових коштів від операційної діяльності </t>
  </si>
  <si>
    <t>Виручка від реалізації продукції (товарів, робіт, послуг)</t>
  </si>
  <si>
    <t>Цільове фінансування  (розшифрувати)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</si>
  <si>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</si>
  <si>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</si>
  <si>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</si>
  <si>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</si>
  <si>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додану вартість</t>
  </si>
  <si>
    <t xml:space="preserve">єдиний внесок на загальнообов'язкове державне соціальне страхування    </t>
  </si>
  <si>
    <t>інші платежі (профспілкові внески)</t>
  </si>
  <si>
    <t>Чистий рух коштів від операційної діяльності</t>
  </si>
  <si>
    <t>II. Рух коштів у результаті інвестиційної діяльності</t>
  </si>
  <si>
    <t xml:space="preserve">Надходження грошових коштів від інвестиційної діяльності </t>
  </si>
  <si>
    <t xml:space="preserve">Інші надходження (кошти бюджету Вінницької міської ОТГ) </t>
  </si>
  <si>
    <t xml:space="preserve">Видатки грошових коштів від інвестиційної діяльності </t>
  </si>
  <si>
    <t>Витрачання на придбання необоротних активів, у тому числі: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</si>
  <si>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</si>
  <si>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</si>
  <si>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</si>
  <si>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</si>
  <si>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Надходження від відсотків за залишками коштів на депозитних рахунках</t>
  </si>
  <si>
    <t>Надходження від отримання позик/кредитів/облігацій/векселів</t>
  </si>
  <si>
    <t xml:space="preserve">Видатки грошових коштів від фінансової діяльності </t>
  </si>
  <si>
    <t>Витрачання на погашення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</si>
  <si>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</si>
  <si>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</si>
  <si>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Чистий рух коштів від фінансової діяльності </t>
  </si>
  <si>
    <t>Чистий грошовий потік</t>
  </si>
  <si>
    <t>Залишок коштів на початок року</t>
  </si>
  <si>
    <t>Залишок коштів на кінець року</t>
  </si>
  <si>
    <r>
      <t>інші податки, збори та платежі  (</t>
    </r>
    <r>
      <rPr>
        <i/>
        <sz val="16"/>
        <rFont val="Times New Roman"/>
        <family val="1"/>
        <charset val="204"/>
      </rPr>
      <t>профспілкові внески</t>
    </r>
    <r>
      <rPr>
        <sz val="16"/>
        <rFont val="Times New Roman"/>
        <family val="1"/>
        <charset val="204"/>
      </rPr>
      <t>)</t>
    </r>
  </si>
  <si>
    <t>-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</si>
  <si>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</si>
  <si>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ЗВІТ 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"Вінницька міська клінічна лікарня №1"
за  2023 рік
   </t>
  </si>
  <si>
    <t>за  2022 рік</t>
  </si>
  <si>
    <t>за 2023 рік</t>
  </si>
  <si>
    <t>Звітний  2023 рік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</si>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</sst>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_);_(* \(#,##0\);_(* &quot;-&quot;??_);_(@_)"/>
    <numFmt numFmtId="177" formatCode="_(* #,##0.0_);_(* \(#,##0.0\);_(* &quot;-&quot;_);_(@_)"/>
    <numFmt numFmtId="178" formatCode="_-* #,##0.0\ _₴_-;\-* #,##0.0\ _₴_-;_-* &quot;-&quot;?\ _₴_-;_-@_-"/>
    <numFmt numFmtId="179" formatCode="_(* #,##0.0_);_(* \(#,##0.0\);_(* &quot;-&quot;??_);_(@_)"/>
  </numFmts>
  <fonts count="7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8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0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1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2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5" fontId="59" fillId="22" borderId="12" applyFill="0" applyBorder="0">
      <alignment horizontal="center" vertical="center" wrapText="1"/>
      <protection locked="0"/>
    </xf>
    <xf numFmtId="170" fontId="60" fillId="0" borderId="0">
      <alignment wrapText="1"/>
    </xf>
    <xf numFmtId="170" fontId="27" fillId="0" borderId="0">
      <alignment wrapText="1"/>
    </xf>
  </cellStyleXfs>
  <cellXfs count="71">
    <xf numFmtId="0" fontId="0" fillId="0" borderId="0" xfId="0"/>
    <xf numFmtId="0" fontId="62" fillId="0" borderId="0" xfId="0" applyFont="1" applyAlignment="1">
      <alignment vertical="center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vertical="center" wrapText="1"/>
    </xf>
    <xf numFmtId="177" fontId="63" fillId="29" borderId="3" xfId="0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/>
    </xf>
    <xf numFmtId="177" fontId="65" fillId="29" borderId="3" xfId="0" applyNumberFormat="1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 shrinkToFit="1"/>
    </xf>
    <xf numFmtId="49" fontId="65" fillId="29" borderId="3" xfId="0" applyNumberFormat="1" applyFont="1" applyFill="1" applyBorder="1" applyAlignment="1">
      <alignment horizontal="center" vertical="center"/>
    </xf>
    <xf numFmtId="176" fontId="63" fillId="29" borderId="3" xfId="0" applyNumberFormat="1" applyFont="1" applyFill="1" applyBorder="1" applyAlignment="1">
      <alignment horizontal="center" vertical="center" wrapText="1"/>
    </xf>
    <xf numFmtId="176" fontId="65" fillId="29" borderId="3" xfId="0" applyNumberFormat="1" applyFont="1" applyFill="1" applyBorder="1" applyAlignment="1">
      <alignment horizontal="center" vertical="center" wrapText="1"/>
    </xf>
    <xf numFmtId="178" fontId="62" fillId="0" borderId="0" xfId="0" applyNumberFormat="1" applyFont="1" applyAlignment="1">
      <alignment vertical="center"/>
    </xf>
    <xf numFmtId="178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vertical="center" wrapText="1"/>
    </xf>
    <xf numFmtId="0" fontId="65" fillId="29" borderId="3" xfId="0" applyFont="1" applyFill="1" applyBorder="1" applyAlignment="1" applyProtection="1">
      <alignment horizontal="left" vertical="center" wrapText="1"/>
      <protection locked="0"/>
    </xf>
    <xf numFmtId="0" fontId="63" fillId="29" borderId="3" xfId="182" applyFont="1" applyFill="1" applyBorder="1" applyAlignment="1">
      <alignment vertical="center" wrapText="1"/>
      <protection locked="0"/>
    </xf>
    <xf numFmtId="0" fontId="65" fillId="29" borderId="3" xfId="182" applyFont="1" applyFill="1" applyBorder="1" applyAlignment="1">
      <alignment vertical="center" wrapText="1"/>
      <protection locked="0"/>
    </xf>
    <xf numFmtId="0" fontId="63" fillId="29" borderId="3" xfId="0" applyFont="1" applyFill="1" applyBorder="1" applyAlignment="1">
      <alignment horizontal="left" vertical="center" wrapText="1"/>
    </xf>
    <xf numFmtId="0" fontId="65" fillId="29" borderId="3" xfId="0" applyFont="1" applyFill="1" applyBorder="1" applyAlignment="1">
      <alignment horizontal="left" vertical="center" wrapText="1"/>
    </xf>
    <xf numFmtId="0" fontId="65" fillId="29" borderId="3" xfId="245" applyFont="1" applyFill="1" applyBorder="1" applyAlignment="1">
      <alignment horizontal="left" vertical="center" wrapText="1"/>
    </xf>
    <xf numFmtId="0" fontId="63" fillId="30" borderId="0" xfId="0" applyFont="1" applyFill="1" applyAlignment="1">
      <alignment vertical="center"/>
    </xf>
    <xf numFmtId="0" fontId="62" fillId="30" borderId="0" xfId="0" applyFont="1" applyFill="1" applyAlignment="1">
      <alignment vertical="center"/>
    </xf>
    <xf numFmtId="0" fontId="63" fillId="29" borderId="0" xfId="0" applyFont="1" applyFill="1" applyAlignment="1">
      <alignment vertical="center"/>
    </xf>
    <xf numFmtId="0" fontId="62" fillId="29" borderId="0" xfId="0" applyFont="1" applyFill="1" applyAlignment="1">
      <alignment vertical="center"/>
    </xf>
    <xf numFmtId="179" fontId="63" fillId="29" borderId="3" xfId="0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 applyProtection="1">
      <alignment horizontal="center" vertical="center" wrapText="1"/>
      <protection locked="0"/>
    </xf>
    <xf numFmtId="179" fontId="65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horizontal="center" vertical="center"/>
    </xf>
    <xf numFmtId="179" fontId="66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3" fillId="29" borderId="0" xfId="0" applyFont="1" applyFill="1" applyAlignment="1">
      <alignment horizontal="center" vertical="center"/>
    </xf>
    <xf numFmtId="169" fontId="65" fillId="29" borderId="0" xfId="0" applyNumberFormat="1" applyFont="1" applyFill="1" applyAlignment="1">
      <alignment horizontal="right" vertical="center" wrapText="1"/>
    </xf>
    <xf numFmtId="0" fontId="63" fillId="29" borderId="0" xfId="0" applyFont="1" applyFill="1" applyAlignment="1">
      <alignment horizontal="left" vertical="center"/>
    </xf>
    <xf numFmtId="0" fontId="63" fillId="31" borderId="0" xfId="0" applyFont="1" applyFill="1" applyAlignment="1">
      <alignment vertical="center"/>
    </xf>
    <xf numFmtId="0" fontId="62" fillId="31" borderId="0" xfId="0" applyFont="1" applyFill="1" applyAlignment="1">
      <alignment vertical="center"/>
    </xf>
    <xf numFmtId="0" fontId="65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7" fillId="29" borderId="0" xfId="0" applyFont="1" applyFill="1" applyAlignment="1">
      <alignment horizontal="center" wrapText="1"/>
    </xf>
    <xf numFmtId="0" fontId="65" fillId="29" borderId="0" xfId="0" applyFont="1" applyFill="1" applyAlignment="1" applyProtection="1">
      <alignment horizontal="left" vertical="center"/>
      <protection locked="0"/>
    </xf>
    <xf numFmtId="169" fontId="65" fillId="29" borderId="0" xfId="0" applyNumberFormat="1" applyFont="1" applyFill="1" applyAlignment="1">
      <alignment horizontal="center" vertical="center" wrapText="1"/>
    </xf>
    <xf numFmtId="169" fontId="63" fillId="29" borderId="0" xfId="0" applyNumberFormat="1" applyFont="1" applyFill="1" applyAlignment="1">
      <alignment horizontal="center" vertical="center" wrapText="1"/>
    </xf>
    <xf numFmtId="0" fontId="63" fillId="29" borderId="0" xfId="0" quotePrefix="1" applyFont="1" applyFill="1" applyAlignment="1">
      <alignment horizontal="center" vertical="center"/>
    </xf>
    <xf numFmtId="169" fontId="66" fillId="29" borderId="0" xfId="0" applyNumberFormat="1" applyFont="1" applyFill="1" applyAlignment="1">
      <alignment vertical="center"/>
    </xf>
    <xf numFmtId="0" fontId="63" fillId="29" borderId="0" xfId="0" applyFont="1" applyFill="1" applyAlignment="1">
      <alignment vertical="center" wrapText="1"/>
    </xf>
    <xf numFmtId="0" fontId="66" fillId="29" borderId="0" xfId="0" applyFont="1" applyFill="1" applyAlignment="1">
      <alignment horizontal="center" vertical="center"/>
    </xf>
    <xf numFmtId="0" fontId="63" fillId="29" borderId="3" xfId="245" applyFont="1" applyFill="1" applyBorder="1" applyAlignment="1">
      <alignment horizontal="left" vertical="center" wrapText="1"/>
    </xf>
    <xf numFmtId="0" fontId="63" fillId="29" borderId="3" xfId="0" applyFont="1" applyFill="1" applyBorder="1" applyAlignment="1" applyProtection="1">
      <alignment horizontal="left" vertical="center" wrapText="1"/>
      <protection locked="0"/>
    </xf>
    <xf numFmtId="172" fontId="63" fillId="29" borderId="3" xfId="0" applyNumberFormat="1" applyFont="1" applyFill="1" applyBorder="1" applyAlignment="1">
      <alignment horizontal="center" vertical="center" wrapText="1"/>
    </xf>
    <xf numFmtId="3" fontId="65" fillId="29" borderId="3" xfId="0" applyNumberFormat="1" applyFont="1" applyFill="1" applyBorder="1" applyAlignment="1">
      <alignment horizontal="right" vertical="center" wrapText="1"/>
    </xf>
    <xf numFmtId="3" fontId="63" fillId="29" borderId="3" xfId="0" applyNumberFormat="1" applyFont="1" applyFill="1" applyBorder="1" applyAlignment="1">
      <alignment horizontal="right" vertical="center" wrapText="1"/>
    </xf>
    <xf numFmtId="177" fontId="68" fillId="29" borderId="3" xfId="0" applyNumberFormat="1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/>
    </xf>
    <xf numFmtId="179" fontId="68" fillId="29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/>
    </xf>
    <xf numFmtId="0" fontId="64" fillId="29" borderId="0" xfId="0" applyFont="1" applyFill="1" applyAlignment="1">
      <alignment horizontal="center" vertical="center"/>
    </xf>
    <xf numFmtId="0" fontId="64" fillId="29" borderId="0" xfId="0" applyFont="1" applyFill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0" fontId="64" fillId="29" borderId="3" xfId="0" applyFont="1" applyFill="1" applyBorder="1" applyAlignment="1" applyProtection="1">
      <alignment horizontal="center" vertical="center"/>
      <protection locked="0"/>
    </xf>
    <xf numFmtId="0" fontId="64" fillId="29" borderId="3" xfId="0" applyFont="1" applyFill="1" applyBorder="1" applyAlignment="1">
      <alignment horizontal="center" vertical="center" wrapText="1"/>
    </xf>
    <xf numFmtId="0" fontId="63" fillId="29" borderId="0" xfId="0" applyFont="1" applyFill="1" applyAlignment="1">
      <alignment horizontal="center" vertical="center"/>
    </xf>
    <xf numFmtId="169" fontId="63" fillId="29" borderId="13" xfId="0" applyNumberFormat="1" applyFont="1" applyFill="1" applyBorder="1" applyAlignment="1">
      <alignment horizontal="center" vertical="center" wrapText="1"/>
    </xf>
    <xf numFmtId="169" fontId="63" fillId="29" borderId="13" xfId="0" quotePrefix="1" applyNumberFormat="1" applyFont="1" applyFill="1" applyBorder="1" applyAlignment="1">
      <alignment horizontal="center" vertical="center" wrapText="1"/>
    </xf>
    <xf numFmtId="0" fontId="65" fillId="29" borderId="13" xfId="0" applyFont="1" applyFill="1" applyBorder="1" applyAlignment="1">
      <alignment horizontal="center"/>
    </xf>
    <xf numFmtId="0" fontId="63" fillId="29" borderId="14" xfId="0" applyFont="1" applyFill="1" applyBorder="1" applyAlignment="1">
      <alignment horizontal="center" vertical="center"/>
    </xf>
  </cellXfs>
  <cellStyles count="353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Звичайний" xfId="0" builtinId="0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Плохой 2" xfId="285" xr:uid="{00000000-0005-0000-0000-00001D010000}"/>
    <cellStyle name="Плохой 3" xfId="286" xr:uid="{00000000-0005-0000-0000-00001E010000}"/>
    <cellStyle name="Пояснение 2" xfId="287" xr:uid="{00000000-0005-0000-0000-00001F010000}"/>
    <cellStyle name="Пояснение 3" xfId="288" xr:uid="{00000000-0005-0000-0000-000020010000}"/>
    <cellStyle name="Примечание 2" xfId="289" xr:uid="{00000000-0005-0000-0000-000021010000}"/>
    <cellStyle name="Примечание 3" xfId="290" xr:uid="{00000000-0005-0000-0000-000022010000}"/>
    <cellStyle name="Процентный 2" xfId="291" xr:uid="{00000000-0005-0000-0000-000023010000}"/>
    <cellStyle name="Процентный 2 10" xfId="292" xr:uid="{00000000-0005-0000-0000-000024010000}"/>
    <cellStyle name="Процентный 2 11" xfId="293" xr:uid="{00000000-0005-0000-0000-000025010000}"/>
    <cellStyle name="Процентный 2 12" xfId="294" xr:uid="{00000000-0005-0000-0000-000026010000}"/>
    <cellStyle name="Процентный 2 13" xfId="295" xr:uid="{00000000-0005-0000-0000-000027010000}"/>
    <cellStyle name="Процентный 2 14" xfId="296" xr:uid="{00000000-0005-0000-0000-000028010000}"/>
    <cellStyle name="Процентный 2 15" xfId="297" xr:uid="{00000000-0005-0000-0000-000029010000}"/>
    <cellStyle name="Процентный 2 16" xfId="298" xr:uid="{00000000-0005-0000-0000-00002A010000}"/>
    <cellStyle name="Процентный 2 2" xfId="299" xr:uid="{00000000-0005-0000-0000-00002B010000}"/>
    <cellStyle name="Процентный 2 3" xfId="300" xr:uid="{00000000-0005-0000-0000-00002C010000}"/>
    <cellStyle name="Процентный 2 4" xfId="301" xr:uid="{00000000-0005-0000-0000-00002D010000}"/>
    <cellStyle name="Процентный 2 5" xfId="302" xr:uid="{00000000-0005-0000-0000-00002E010000}"/>
    <cellStyle name="Процентный 2 6" xfId="303" xr:uid="{00000000-0005-0000-0000-00002F010000}"/>
    <cellStyle name="Процентный 2 7" xfId="304" xr:uid="{00000000-0005-0000-0000-000030010000}"/>
    <cellStyle name="Процентный 2 8" xfId="305" xr:uid="{00000000-0005-0000-0000-000031010000}"/>
    <cellStyle name="Процентный 2 9" xfId="306" xr:uid="{00000000-0005-0000-0000-000032010000}"/>
    <cellStyle name="Процентный 3" xfId="307" xr:uid="{00000000-0005-0000-0000-000033010000}"/>
    <cellStyle name="Процентный 4" xfId="308" xr:uid="{00000000-0005-0000-0000-000034010000}"/>
    <cellStyle name="Процентный 4 2" xfId="309" xr:uid="{00000000-0005-0000-0000-000035010000}"/>
    <cellStyle name="Связанная ячейка 2" xfId="310" xr:uid="{00000000-0005-0000-0000-000036010000}"/>
    <cellStyle name="Связанная ячейка 3" xfId="311" xr:uid="{00000000-0005-0000-0000-000037010000}"/>
    <cellStyle name="Стиль 1" xfId="312" xr:uid="{00000000-0005-0000-0000-000038010000}"/>
    <cellStyle name="Стиль 1 2" xfId="313" xr:uid="{00000000-0005-0000-0000-000039010000}"/>
    <cellStyle name="Стиль 1 3" xfId="314" xr:uid="{00000000-0005-0000-0000-00003A010000}"/>
    <cellStyle name="Стиль 1 4" xfId="315" xr:uid="{00000000-0005-0000-0000-00003B010000}"/>
    <cellStyle name="Стиль 1 5" xfId="316" xr:uid="{00000000-0005-0000-0000-00003C010000}"/>
    <cellStyle name="Стиль 1 6" xfId="317" xr:uid="{00000000-0005-0000-0000-00003D010000}"/>
    <cellStyle name="Стиль 1 7" xfId="318" xr:uid="{00000000-0005-0000-0000-00003E010000}"/>
    <cellStyle name="Текст предупреждения 2" xfId="319" xr:uid="{00000000-0005-0000-0000-00003F010000}"/>
    <cellStyle name="Текст предупреждения 3" xfId="320" xr:uid="{00000000-0005-0000-0000-000040010000}"/>
    <cellStyle name="Тысячи [0]_1.62" xfId="321" xr:uid="{00000000-0005-0000-0000-000041010000}"/>
    <cellStyle name="Тысячи_1.62" xfId="322" xr:uid="{00000000-0005-0000-0000-000042010000}"/>
    <cellStyle name="Финансовый 2" xfId="323" xr:uid="{00000000-0005-0000-0000-000043010000}"/>
    <cellStyle name="Финансовый 2 10" xfId="324" xr:uid="{00000000-0005-0000-0000-000044010000}"/>
    <cellStyle name="Финансовый 2 11" xfId="325" xr:uid="{00000000-0005-0000-0000-000045010000}"/>
    <cellStyle name="Финансовый 2 12" xfId="326" xr:uid="{00000000-0005-0000-0000-000046010000}"/>
    <cellStyle name="Финансовый 2 13" xfId="327" xr:uid="{00000000-0005-0000-0000-000047010000}"/>
    <cellStyle name="Финансовый 2 14" xfId="328" xr:uid="{00000000-0005-0000-0000-000048010000}"/>
    <cellStyle name="Финансовый 2 15" xfId="329" xr:uid="{00000000-0005-0000-0000-000049010000}"/>
    <cellStyle name="Финансовый 2 16" xfId="330" xr:uid="{00000000-0005-0000-0000-00004A010000}"/>
    <cellStyle name="Финансовый 2 17" xfId="331" xr:uid="{00000000-0005-0000-0000-00004B010000}"/>
    <cellStyle name="Финансовый 2 2" xfId="332" xr:uid="{00000000-0005-0000-0000-00004C010000}"/>
    <cellStyle name="Финансовый 2 3" xfId="333" xr:uid="{00000000-0005-0000-0000-00004D010000}"/>
    <cellStyle name="Финансовый 2 4" xfId="334" xr:uid="{00000000-0005-0000-0000-00004E010000}"/>
    <cellStyle name="Финансовый 2 5" xfId="335" xr:uid="{00000000-0005-0000-0000-00004F010000}"/>
    <cellStyle name="Финансовый 2 6" xfId="336" xr:uid="{00000000-0005-0000-0000-000050010000}"/>
    <cellStyle name="Финансовый 2 7" xfId="337" xr:uid="{00000000-0005-0000-0000-000051010000}"/>
    <cellStyle name="Финансовый 2 8" xfId="338" xr:uid="{00000000-0005-0000-0000-000052010000}"/>
    <cellStyle name="Финансовый 2 9" xfId="339" xr:uid="{00000000-0005-0000-0000-000053010000}"/>
    <cellStyle name="Финансовый 3" xfId="340" xr:uid="{00000000-0005-0000-0000-000054010000}"/>
    <cellStyle name="Финансовый 3 2" xfId="341" xr:uid="{00000000-0005-0000-0000-000055010000}"/>
    <cellStyle name="Финансовый 4" xfId="342" xr:uid="{00000000-0005-0000-0000-000056010000}"/>
    <cellStyle name="Финансовый 4 2" xfId="343" xr:uid="{00000000-0005-0000-0000-000057010000}"/>
    <cellStyle name="Финансовый 4 3" xfId="344" xr:uid="{00000000-0005-0000-0000-000058010000}"/>
    <cellStyle name="Финансовый 5" xfId="345" xr:uid="{00000000-0005-0000-0000-000059010000}"/>
    <cellStyle name="Финансовый 6" xfId="346" xr:uid="{00000000-0005-0000-0000-00005A010000}"/>
    <cellStyle name="Финансовый 7" xfId="347" xr:uid="{00000000-0005-0000-0000-00005B010000}"/>
    <cellStyle name="Хороший 2" xfId="348" xr:uid="{00000000-0005-0000-0000-00005C010000}"/>
    <cellStyle name="Хороший 3" xfId="349" xr:uid="{00000000-0005-0000-0000-00005D010000}"/>
    <cellStyle name="числовой" xfId="350" xr:uid="{00000000-0005-0000-0000-00005E010000}"/>
    <cellStyle name="Ю" xfId="351" xr:uid="{00000000-0005-0000-0000-00005F010000}"/>
    <cellStyle name="Ю-FreeSet_10" xfId="352" xr:uid="{00000000-0005-0000-0000-000060010000}"/>
  </cellStyles>
  <dxfs count="0"/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  <sheetName val="Лист2"/>
      <sheetName val="ПЛАН ЗАКУПІВЕЛЬ 2018"/>
      <sheetName val="Аркуш2"/>
      <sheetName val="MPPZ"/>
      <sheetName val="адмін_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  <sheetName val="база  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K300"/>
  <sheetViews>
    <sheetView tabSelected="1" view="pageBreakPreview" zoomScale="60" zoomScaleNormal="75" workbookViewId="0">
      <selection sqref="A1:H1"/>
    </sheetView>
  </sheetViews>
  <sheetFormatPr defaultRowHeight="20.25"/>
  <cols>
    <col min="1" max="1" width="65.42578125" style="1" customWidth="1"/>
    <col min="2" max="2" width="17.28515625" style="2" customWidth="1"/>
    <col min="3" max="3" width="18" style="2" customWidth="1"/>
    <col min="4" max="4" width="18" style="34" customWidth="1"/>
    <col min="5" max="5" width="18.7109375" style="24" customWidth="1"/>
    <col min="6" max="6" width="19" style="1" customWidth="1"/>
    <col min="7" max="7" width="18.7109375" style="1" customWidth="1"/>
    <col min="8" max="8" width="19.7109375" style="1" customWidth="1"/>
    <col min="9" max="9" width="37.28515625" style="1" customWidth="1"/>
    <col min="10" max="10" width="18.7109375" style="1" customWidth="1"/>
    <col min="11" max="11" width="17.7109375" style="1" customWidth="1"/>
    <col min="12" max="12" width="23.42578125" style="1" customWidth="1"/>
    <col min="13" max="13" width="10.5703125" style="1" customWidth="1"/>
    <col min="14" max="16384" width="9.140625" style="1"/>
  </cols>
  <sheetData>
    <row r="1" spans="1:9" ht="103.5" customHeight="1">
      <c r="A1" s="62" t="s">
        <v>120</v>
      </c>
      <c r="B1" s="61"/>
      <c r="C1" s="61"/>
      <c r="D1" s="61"/>
      <c r="E1" s="61"/>
      <c r="F1" s="61"/>
      <c r="G1" s="61"/>
      <c r="H1" s="61"/>
    </row>
    <row r="2" spans="1:9" ht="30" customHeight="1">
      <c r="A2" s="61" t="s">
        <v>14</v>
      </c>
      <c r="B2" s="61"/>
      <c r="C2" s="61"/>
      <c r="D2" s="61"/>
      <c r="E2" s="61"/>
      <c r="F2" s="61"/>
      <c r="G2" s="61"/>
      <c r="H2" s="61"/>
    </row>
    <row r="3" spans="1:9" ht="23.25" customHeight="1">
      <c r="A3" s="25"/>
      <c r="B3" s="36"/>
      <c r="C3" s="34"/>
      <c r="D3" s="36"/>
      <c r="E3" s="36"/>
      <c r="F3" s="36"/>
      <c r="G3" s="36"/>
      <c r="H3" s="48" t="s">
        <v>47</v>
      </c>
    </row>
    <row r="4" spans="1:9" ht="48.75" customHeight="1">
      <c r="A4" s="60" t="s">
        <v>18</v>
      </c>
      <c r="B4" s="59" t="s">
        <v>4</v>
      </c>
      <c r="C4" s="59" t="s">
        <v>73</v>
      </c>
      <c r="D4" s="59"/>
      <c r="E4" s="60" t="s">
        <v>123</v>
      </c>
      <c r="F4" s="60"/>
      <c r="G4" s="60"/>
      <c r="H4" s="60"/>
    </row>
    <row r="5" spans="1:9" ht="39" customHeight="1">
      <c r="A5" s="60"/>
      <c r="B5" s="59"/>
      <c r="C5" s="40" t="s">
        <v>121</v>
      </c>
      <c r="D5" s="40" t="s">
        <v>122</v>
      </c>
      <c r="E5" s="8" t="s">
        <v>66</v>
      </c>
      <c r="F5" s="8" t="s">
        <v>67</v>
      </c>
      <c r="G5" s="8" t="s">
        <v>68</v>
      </c>
      <c r="H5" s="8" t="s">
        <v>69</v>
      </c>
    </row>
    <row r="6" spans="1:9" ht="29.25" customHeight="1">
      <c r="A6" s="7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</row>
    <row r="7" spans="1:9" ht="33" customHeight="1">
      <c r="A7" s="65" t="s">
        <v>62</v>
      </c>
      <c r="B7" s="65"/>
      <c r="C7" s="65"/>
      <c r="D7" s="65"/>
      <c r="E7" s="65"/>
      <c r="F7" s="65"/>
      <c r="G7" s="65"/>
      <c r="H7" s="65"/>
    </row>
    <row r="8" spans="1:9" ht="48.75" customHeight="1">
      <c r="A8" s="19" t="s">
        <v>82</v>
      </c>
      <c r="B8" s="5">
        <v>1000</v>
      </c>
      <c r="C8" s="6">
        <v>122310.8</v>
      </c>
      <c r="D8" s="6">
        <v>229396.9</v>
      </c>
      <c r="E8" s="6">
        <v>125666.3</v>
      </c>
      <c r="F8" s="6">
        <v>229396.9</v>
      </c>
      <c r="G8" s="6">
        <f>F8-E8</f>
        <v>103730.59999999999</v>
      </c>
      <c r="H8" s="6">
        <f>(F8/E8)*100</f>
        <v>182.54448487780732</v>
      </c>
      <c r="I8" s="13"/>
    </row>
    <row r="9" spans="1:9" ht="47.25" customHeight="1">
      <c r="A9" s="19" t="s">
        <v>54</v>
      </c>
      <c r="B9" s="5">
        <v>1010</v>
      </c>
      <c r="C9" s="6">
        <f>SUM(C10:C14)</f>
        <v>-109949.9</v>
      </c>
      <c r="D9" s="6">
        <f t="shared" ref="D9:E9" si="0">SUM(D10:D14)</f>
        <v>-201939.00000000003</v>
      </c>
      <c r="E9" s="6">
        <f t="shared" si="0"/>
        <v>-111432</v>
      </c>
      <c r="F9" s="6">
        <f>SUM(F10:F14)</f>
        <v>-201939.00000000003</v>
      </c>
      <c r="G9" s="6">
        <f t="shared" ref="G9:G43" si="1">F9-E9</f>
        <v>-90507.000000000029</v>
      </c>
      <c r="H9" s="6">
        <f t="shared" ref="H9:H43" si="2">(F9/E9)*100</f>
        <v>181.22173163902653</v>
      </c>
      <c r="I9" s="14"/>
    </row>
    <row r="10" spans="1:9" ht="30" customHeight="1">
      <c r="A10" s="20" t="s">
        <v>55</v>
      </c>
      <c r="B10" s="7">
        <v>1011</v>
      </c>
      <c r="C10" s="4">
        <v>-16773.2</v>
      </c>
      <c r="D10" s="4">
        <v>-30876.7</v>
      </c>
      <c r="E10" s="4">
        <v>-15292</v>
      </c>
      <c r="F10" s="4">
        <v>-30876.7</v>
      </c>
      <c r="G10" s="4">
        <f t="shared" si="1"/>
        <v>-15584.7</v>
      </c>
      <c r="H10" s="4">
        <f t="shared" si="2"/>
        <v>201.91407271776094</v>
      </c>
      <c r="I10" s="14"/>
    </row>
    <row r="11" spans="1:9" ht="28.5" customHeight="1">
      <c r="A11" s="20" t="s">
        <v>1</v>
      </c>
      <c r="B11" s="7">
        <v>1012</v>
      </c>
      <c r="C11" s="4">
        <v>-76824.2</v>
      </c>
      <c r="D11" s="4">
        <v>-141590.1</v>
      </c>
      <c r="E11" s="4">
        <v>-78800</v>
      </c>
      <c r="F11" s="4">
        <v>-141590.1</v>
      </c>
      <c r="G11" s="4">
        <f t="shared" si="1"/>
        <v>-62790.100000000006</v>
      </c>
      <c r="H11" s="4">
        <f t="shared" si="2"/>
        <v>179.68286802030457</v>
      </c>
      <c r="I11" s="14"/>
    </row>
    <row r="12" spans="1:9" ht="29.25" customHeight="1">
      <c r="A12" s="20" t="s">
        <v>2</v>
      </c>
      <c r="B12" s="7">
        <v>1013</v>
      </c>
      <c r="C12" s="4">
        <v>-16352.5</v>
      </c>
      <c r="D12" s="4">
        <v>-29472.2</v>
      </c>
      <c r="E12" s="4">
        <v>-17340</v>
      </c>
      <c r="F12" s="4">
        <v>-29472.2</v>
      </c>
      <c r="G12" s="4">
        <f t="shared" si="1"/>
        <v>-12132.2</v>
      </c>
      <c r="H12" s="4">
        <f t="shared" si="2"/>
        <v>169.96655132641291</v>
      </c>
      <c r="I12" s="14"/>
    </row>
    <row r="13" spans="1:9" ht="29.25" customHeight="1">
      <c r="A13" s="20" t="s">
        <v>3</v>
      </c>
      <c r="B13" s="7">
        <v>1014</v>
      </c>
      <c r="C13" s="4" t="s">
        <v>21</v>
      </c>
      <c r="D13" s="4" t="s">
        <v>21</v>
      </c>
      <c r="E13" s="4" t="s">
        <v>21</v>
      </c>
      <c r="F13" s="4" t="s">
        <v>21</v>
      </c>
      <c r="G13" s="4"/>
      <c r="H13" s="4"/>
      <c r="I13" s="14"/>
    </row>
    <row r="14" spans="1:9" ht="30" customHeight="1">
      <c r="A14" s="20" t="s">
        <v>42</v>
      </c>
      <c r="B14" s="7">
        <v>1015</v>
      </c>
      <c r="C14" s="4" t="s">
        <v>21</v>
      </c>
      <c r="D14" s="4" t="s">
        <v>21</v>
      </c>
      <c r="E14" s="4" t="s">
        <v>21</v>
      </c>
      <c r="F14" s="4"/>
      <c r="G14" s="54" t="e">
        <f t="shared" si="1"/>
        <v>#VALUE!</v>
      </c>
      <c r="H14" s="4"/>
      <c r="I14" s="14"/>
    </row>
    <row r="15" spans="1:9" ht="28.5" customHeight="1">
      <c r="A15" s="19" t="s">
        <v>20</v>
      </c>
      <c r="B15" s="7">
        <v>1020</v>
      </c>
      <c r="C15" s="6">
        <f>SUM(C8:C9)</f>
        <v>12360.900000000009</v>
      </c>
      <c r="D15" s="6">
        <f>SUM(D8:D9)</f>
        <v>27457.899999999965</v>
      </c>
      <c r="E15" s="6">
        <f>SUM(E8:E9)</f>
        <v>14234.300000000003</v>
      </c>
      <c r="F15" s="6">
        <f t="shared" ref="F15" si="3">SUM(F8:F9)</f>
        <v>27457.899999999965</v>
      </c>
      <c r="G15" s="6">
        <f t="shared" si="1"/>
        <v>13223.599999999962</v>
      </c>
      <c r="H15" s="6">
        <f t="shared" si="2"/>
        <v>192.89954546412511</v>
      </c>
      <c r="I15" s="14"/>
    </row>
    <row r="16" spans="1:9" ht="38.25" customHeight="1">
      <c r="A16" s="19" t="s">
        <v>61</v>
      </c>
      <c r="B16" s="5">
        <v>1020</v>
      </c>
      <c r="C16" s="6">
        <f>SUM(C17:C21)</f>
        <v>-21442.799999999999</v>
      </c>
      <c r="D16" s="6">
        <f t="shared" ref="D16:F16" si="4">SUM(D17:D21)</f>
        <v>-49461.599999999999</v>
      </c>
      <c r="E16" s="6">
        <f>SUM(E17:E21)</f>
        <v>-22407.9</v>
      </c>
      <c r="F16" s="6">
        <f t="shared" si="4"/>
        <v>-49461.599999999999</v>
      </c>
      <c r="G16" s="6">
        <f t="shared" si="1"/>
        <v>-27053.699999999997</v>
      </c>
      <c r="H16" s="6">
        <f t="shared" si="2"/>
        <v>220.73286653367785</v>
      </c>
      <c r="I16" s="13"/>
    </row>
    <row r="17" spans="1:10" ht="27.75" customHeight="1">
      <c r="A17" s="20" t="s">
        <v>55</v>
      </c>
      <c r="B17" s="7">
        <v>1021</v>
      </c>
      <c r="C17" s="4">
        <v>-474.1</v>
      </c>
      <c r="D17" s="4">
        <v>-151.4</v>
      </c>
      <c r="E17" s="4">
        <v>-138.5</v>
      </c>
      <c r="F17" s="4">
        <v>-151.4</v>
      </c>
      <c r="G17" s="4">
        <f t="shared" si="1"/>
        <v>-12.900000000000006</v>
      </c>
      <c r="H17" s="4">
        <f t="shared" si="2"/>
        <v>109.31407942238268</v>
      </c>
      <c r="I17" s="14"/>
    </row>
    <row r="18" spans="1:10" ht="27.75" customHeight="1">
      <c r="A18" s="20" t="s">
        <v>1</v>
      </c>
      <c r="B18" s="7">
        <v>1022</v>
      </c>
      <c r="C18" s="4">
        <v>-8281.6</v>
      </c>
      <c r="D18" s="4">
        <v>-12919.2</v>
      </c>
      <c r="E18" s="4">
        <v>-8200</v>
      </c>
      <c r="F18" s="4">
        <v>-12919.2</v>
      </c>
      <c r="G18" s="4">
        <f t="shared" si="1"/>
        <v>-4719.2000000000007</v>
      </c>
      <c r="H18" s="4">
        <f t="shared" si="2"/>
        <v>157.55121951219513</v>
      </c>
      <c r="I18" s="14"/>
    </row>
    <row r="19" spans="1:10" ht="27.75" customHeight="1">
      <c r="A19" s="20" t="s">
        <v>2</v>
      </c>
      <c r="B19" s="7">
        <v>1023</v>
      </c>
      <c r="C19" s="4">
        <v>-1594.5</v>
      </c>
      <c r="D19" s="4">
        <v>-2627.1</v>
      </c>
      <c r="E19" s="4">
        <v>-1800</v>
      </c>
      <c r="F19" s="4">
        <v>-2627.1</v>
      </c>
      <c r="G19" s="4">
        <f t="shared" si="1"/>
        <v>-827.09999999999991</v>
      </c>
      <c r="H19" s="4">
        <f t="shared" si="2"/>
        <v>145.94999999999999</v>
      </c>
      <c r="I19" s="14"/>
    </row>
    <row r="20" spans="1:10" ht="27.75" customHeight="1">
      <c r="A20" s="20" t="s">
        <v>3</v>
      </c>
      <c r="B20" s="7">
        <v>1024</v>
      </c>
      <c r="C20" s="4">
        <v>-9542.2999999999993</v>
      </c>
      <c r="D20" s="4">
        <v>-31028.2</v>
      </c>
      <c r="E20" s="4">
        <v>-10000</v>
      </c>
      <c r="F20" s="4">
        <v>-31028.2</v>
      </c>
      <c r="G20" s="4">
        <f t="shared" si="1"/>
        <v>-21028.2</v>
      </c>
      <c r="H20" s="4">
        <f t="shared" si="2"/>
        <v>310.28199999999998</v>
      </c>
      <c r="I20" s="14"/>
    </row>
    <row r="21" spans="1:10" ht="27.75" customHeight="1">
      <c r="A21" s="20" t="s">
        <v>56</v>
      </c>
      <c r="B21" s="7">
        <v>1025</v>
      </c>
      <c r="C21" s="4">
        <v>-1550.3</v>
      </c>
      <c r="D21" s="4">
        <v>-2735.7</v>
      </c>
      <c r="E21" s="4">
        <v>-2269.4</v>
      </c>
      <c r="F21" s="4">
        <v>-2735.7</v>
      </c>
      <c r="G21" s="4">
        <f t="shared" si="1"/>
        <v>-466.29999999999973</v>
      </c>
      <c r="H21" s="4">
        <f t="shared" si="2"/>
        <v>120.54728121970564</v>
      </c>
      <c r="I21" s="14"/>
    </row>
    <row r="22" spans="1:10" ht="38.25" customHeight="1">
      <c r="A22" s="19" t="s">
        <v>29</v>
      </c>
      <c r="B22" s="5">
        <v>1040</v>
      </c>
      <c r="C22" s="6">
        <f>SUM(C23:C24)</f>
        <v>35060.5</v>
      </c>
      <c r="D22" s="6">
        <f>SUM(D23:D24)</f>
        <v>57021.3</v>
      </c>
      <c r="E22" s="6">
        <f>SUM(E23:E24)</f>
        <v>33364.1</v>
      </c>
      <c r="F22" s="6">
        <f>SUM(F23:F24)</f>
        <v>57021.3</v>
      </c>
      <c r="G22" s="6">
        <f t="shared" si="1"/>
        <v>23657.200000000004</v>
      </c>
      <c r="H22" s="6">
        <f t="shared" si="2"/>
        <v>170.90615362020856</v>
      </c>
      <c r="I22" s="14"/>
    </row>
    <row r="23" spans="1:10" ht="25.5" customHeight="1">
      <c r="A23" s="20" t="s">
        <v>30</v>
      </c>
      <c r="B23" s="7">
        <v>1041</v>
      </c>
      <c r="C23" s="4"/>
      <c r="D23" s="4"/>
      <c r="E23" s="4"/>
      <c r="F23" s="4"/>
      <c r="G23" s="4">
        <f t="shared" si="1"/>
        <v>0</v>
      </c>
      <c r="H23" s="4"/>
      <c r="I23" s="14"/>
    </row>
    <row r="24" spans="1:10" ht="27.75" customHeight="1">
      <c r="A24" s="20" t="s">
        <v>31</v>
      </c>
      <c r="B24" s="7">
        <v>1042</v>
      </c>
      <c r="C24" s="4">
        <v>35060.5</v>
      </c>
      <c r="D24" s="4">
        <v>57021.3</v>
      </c>
      <c r="E24" s="4">
        <v>33364.1</v>
      </c>
      <c r="F24" s="4">
        <v>57021.3</v>
      </c>
      <c r="G24" s="4">
        <f t="shared" si="1"/>
        <v>23657.200000000004</v>
      </c>
      <c r="H24" s="4">
        <f t="shared" si="2"/>
        <v>170.90615362020856</v>
      </c>
      <c r="I24" s="14"/>
    </row>
    <row r="25" spans="1:10" ht="42" customHeight="1">
      <c r="A25" s="19" t="s">
        <v>10</v>
      </c>
      <c r="B25" s="5">
        <v>1030</v>
      </c>
      <c r="C25" s="6">
        <f>SUM(C26:C30)</f>
        <v>-31429.099999999995</v>
      </c>
      <c r="D25" s="6">
        <f t="shared" ref="D25:F25" si="5">SUM(D26:D30)</f>
        <v>-48723.6</v>
      </c>
      <c r="E25" s="6">
        <f t="shared" si="5"/>
        <v>-33238.600000000006</v>
      </c>
      <c r="F25" s="6">
        <f t="shared" si="5"/>
        <v>-48723.6</v>
      </c>
      <c r="G25" s="6">
        <f t="shared" si="1"/>
        <v>-15484.999999999993</v>
      </c>
      <c r="H25" s="6">
        <f t="shared" si="2"/>
        <v>146.5874013947639</v>
      </c>
      <c r="I25" s="13"/>
      <c r="J25" s="12"/>
    </row>
    <row r="26" spans="1:10" ht="27.75" customHeight="1">
      <c r="A26" s="20" t="s">
        <v>55</v>
      </c>
      <c r="B26" s="7">
        <v>1031</v>
      </c>
      <c r="C26" s="4">
        <v>-18522.8</v>
      </c>
      <c r="D26" s="4">
        <v>-35822.6</v>
      </c>
      <c r="E26" s="4">
        <v>-24441.4</v>
      </c>
      <c r="F26" s="4">
        <f>D26</f>
        <v>-35822.6</v>
      </c>
      <c r="G26" s="4">
        <f t="shared" si="1"/>
        <v>-11381.199999999997</v>
      </c>
      <c r="H26" s="4">
        <f t="shared" si="2"/>
        <v>146.56525403618451</v>
      </c>
      <c r="I26" s="14"/>
    </row>
    <row r="27" spans="1:10" ht="27.75" customHeight="1">
      <c r="A27" s="20" t="s">
        <v>1</v>
      </c>
      <c r="B27" s="7">
        <v>1032</v>
      </c>
      <c r="C27" s="4">
        <v>-7519.4</v>
      </c>
      <c r="D27" s="4">
        <v>-4104</v>
      </c>
      <c r="E27" s="4">
        <v>-4104</v>
      </c>
      <c r="F27" s="4">
        <f t="shared" ref="F27:F28" si="6">D27</f>
        <v>-4104</v>
      </c>
      <c r="G27" s="4">
        <f t="shared" ref="G27" si="7">F27-E27</f>
        <v>0</v>
      </c>
      <c r="H27" s="4">
        <f t="shared" ref="H27" si="8">(F27/E27)*100</f>
        <v>100</v>
      </c>
      <c r="I27" s="14"/>
    </row>
    <row r="28" spans="1:10" ht="27.75" customHeight="1">
      <c r="A28" s="20" t="s">
        <v>2</v>
      </c>
      <c r="B28" s="7">
        <v>1033</v>
      </c>
      <c r="C28" s="4">
        <v>-1608.6</v>
      </c>
      <c r="D28" s="4">
        <v>-902.9</v>
      </c>
      <c r="E28" s="4">
        <v>-902.9</v>
      </c>
      <c r="F28" s="4">
        <f t="shared" si="6"/>
        <v>-902.9</v>
      </c>
      <c r="G28" s="4">
        <f t="shared" ref="G28:G30" si="9">F28-E28</f>
        <v>0</v>
      </c>
      <c r="H28" s="4"/>
      <c r="I28" s="14"/>
    </row>
    <row r="29" spans="1:10" ht="27.75" customHeight="1">
      <c r="A29" s="20" t="s">
        <v>3</v>
      </c>
      <c r="B29" s="7">
        <v>1034</v>
      </c>
      <c r="C29" s="4" t="s">
        <v>21</v>
      </c>
      <c r="D29" s="4" t="s">
        <v>21</v>
      </c>
      <c r="E29" s="4" t="s">
        <v>21</v>
      </c>
      <c r="F29" s="4" t="s">
        <v>21</v>
      </c>
      <c r="G29" s="4"/>
      <c r="H29" s="4"/>
      <c r="I29" s="14"/>
    </row>
    <row r="30" spans="1:10" ht="27.75" customHeight="1">
      <c r="A30" s="20" t="s">
        <v>57</v>
      </c>
      <c r="B30" s="7">
        <v>1035</v>
      </c>
      <c r="C30" s="4">
        <v>-3778.3</v>
      </c>
      <c r="D30" s="4">
        <v>-7894.1</v>
      </c>
      <c r="E30" s="4">
        <v>-3790.3</v>
      </c>
      <c r="F30" s="4">
        <f>D30</f>
        <v>-7894.1</v>
      </c>
      <c r="G30" s="4">
        <f t="shared" si="9"/>
        <v>-4103.8</v>
      </c>
      <c r="H30" s="4">
        <f t="shared" si="2"/>
        <v>208.2711131045036</v>
      </c>
      <c r="I30" s="14"/>
    </row>
    <row r="31" spans="1:10" ht="47.25" customHeight="1">
      <c r="A31" s="19" t="s">
        <v>0</v>
      </c>
      <c r="B31" s="7">
        <v>1100</v>
      </c>
      <c r="C31" s="6">
        <f>SUM(C15,C16,C22,C25)</f>
        <v>-5450.4999999999854</v>
      </c>
      <c r="D31" s="6">
        <f t="shared" ref="D31:F31" si="10">SUM(D15,D16,D22,D25)</f>
        <v>-13706.000000000029</v>
      </c>
      <c r="E31" s="6">
        <f>SUM(E15,E16,E22,E25)</f>
        <v>-8048.1000000000058</v>
      </c>
      <c r="F31" s="6">
        <f t="shared" si="10"/>
        <v>-13706.000000000029</v>
      </c>
      <c r="G31" s="6">
        <f t="shared" si="1"/>
        <v>-5657.9000000000233</v>
      </c>
      <c r="H31" s="6">
        <f t="shared" si="2"/>
        <v>170.30106484760401</v>
      </c>
      <c r="I31" s="14"/>
    </row>
    <row r="32" spans="1:10" ht="27.75" customHeight="1">
      <c r="A32" s="19" t="s">
        <v>79</v>
      </c>
      <c r="B32" s="5">
        <v>1130</v>
      </c>
      <c r="C32" s="6"/>
      <c r="D32" s="6"/>
      <c r="E32" s="6"/>
      <c r="F32" s="6"/>
      <c r="G32" s="6"/>
      <c r="H32" s="6"/>
      <c r="I32" s="14"/>
    </row>
    <row r="33" spans="1:9" ht="27.75" customHeight="1">
      <c r="A33" s="18" t="s">
        <v>80</v>
      </c>
      <c r="B33" s="5">
        <v>1140</v>
      </c>
      <c r="C33" s="6" t="s">
        <v>21</v>
      </c>
      <c r="D33" s="6" t="s">
        <v>21</v>
      </c>
      <c r="E33" s="4" t="s">
        <v>21</v>
      </c>
      <c r="F33" s="4" t="s">
        <v>21</v>
      </c>
      <c r="G33" s="6"/>
      <c r="H33" s="6"/>
      <c r="I33" s="14"/>
    </row>
    <row r="34" spans="1:9" ht="27.75" customHeight="1">
      <c r="A34" s="19" t="s">
        <v>83</v>
      </c>
      <c r="B34" s="5">
        <v>1150</v>
      </c>
      <c r="C34" s="6">
        <v>9542.2999999999993</v>
      </c>
      <c r="D34" s="6">
        <v>33232.1</v>
      </c>
      <c r="E34" s="6">
        <v>10000</v>
      </c>
      <c r="F34" s="6">
        <v>33232.1</v>
      </c>
      <c r="G34" s="6">
        <f t="shared" si="1"/>
        <v>23232.1</v>
      </c>
      <c r="H34" s="6">
        <f t="shared" si="2"/>
        <v>332.32100000000003</v>
      </c>
      <c r="I34" s="14"/>
    </row>
    <row r="35" spans="1:9" ht="27.75" customHeight="1">
      <c r="A35" s="19" t="s">
        <v>84</v>
      </c>
      <c r="B35" s="5">
        <v>1160</v>
      </c>
      <c r="C35" s="6" t="s">
        <v>21</v>
      </c>
      <c r="D35" s="6" t="s">
        <v>21</v>
      </c>
      <c r="E35" s="6" t="s">
        <v>21</v>
      </c>
      <c r="F35" s="6" t="s">
        <v>21</v>
      </c>
      <c r="G35" s="55" t="e">
        <f>F35-E35</f>
        <v>#VALUE!</v>
      </c>
      <c r="H35" s="6"/>
      <c r="I35" s="14"/>
    </row>
    <row r="36" spans="1:9" ht="28.5" customHeight="1">
      <c r="A36" s="19" t="s">
        <v>12</v>
      </c>
      <c r="B36" s="5">
        <v>1170</v>
      </c>
      <c r="C36" s="6">
        <f>SUM(C31, C32:C35)</f>
        <v>4091.8000000000138</v>
      </c>
      <c r="D36" s="6">
        <f>SUM(D31, D32:D35)</f>
        <v>19526.099999999969</v>
      </c>
      <c r="E36" s="6">
        <f>SUM(E31, E32:E35)</f>
        <v>1951.8999999999942</v>
      </c>
      <c r="F36" s="6">
        <f>SUM(F31, F32:F35)</f>
        <v>19526.099999999969</v>
      </c>
      <c r="G36" s="6">
        <f t="shared" si="1"/>
        <v>17574.199999999975</v>
      </c>
      <c r="H36" s="6"/>
      <c r="I36" s="14"/>
    </row>
    <row r="37" spans="1:9" ht="27.75" customHeight="1">
      <c r="A37" s="18" t="s">
        <v>22</v>
      </c>
      <c r="B37" s="7">
        <v>1180</v>
      </c>
      <c r="C37" s="4" t="s">
        <v>21</v>
      </c>
      <c r="D37" s="4" t="s">
        <v>21</v>
      </c>
      <c r="E37" s="4" t="s">
        <v>21</v>
      </c>
      <c r="F37" s="4" t="s">
        <v>21</v>
      </c>
      <c r="G37" s="4"/>
      <c r="H37" s="4"/>
      <c r="I37" s="14"/>
    </row>
    <row r="38" spans="1:9" ht="27" customHeight="1">
      <c r="A38" s="18" t="s">
        <v>23</v>
      </c>
      <c r="B38" s="7">
        <v>1181</v>
      </c>
      <c r="C38" s="4"/>
      <c r="D38" s="4"/>
      <c r="E38" s="4"/>
      <c r="F38" s="4"/>
      <c r="G38" s="6"/>
      <c r="H38" s="4"/>
      <c r="I38" s="14"/>
    </row>
    <row r="39" spans="1:9" ht="28.5" customHeight="1">
      <c r="A39" s="19" t="s">
        <v>38</v>
      </c>
      <c r="B39" s="7">
        <v>1200</v>
      </c>
      <c r="C39" s="6">
        <f>SUM(C36:C38)</f>
        <v>4091.8000000000138</v>
      </c>
      <c r="D39" s="6">
        <f>SUM(D36:D38)</f>
        <v>19526.099999999969</v>
      </c>
      <c r="E39" s="6">
        <f>SUM(E36:E38)</f>
        <v>1951.8999999999942</v>
      </c>
      <c r="F39" s="6">
        <f>SUM(F36:F38)</f>
        <v>19526.099999999969</v>
      </c>
      <c r="G39" s="6">
        <f t="shared" si="1"/>
        <v>17574.199999999975</v>
      </c>
      <c r="H39" s="6"/>
      <c r="I39" s="14"/>
    </row>
    <row r="40" spans="1:9" ht="33" customHeight="1">
      <c r="A40" s="18" t="s">
        <v>39</v>
      </c>
      <c r="B40" s="7">
        <v>1201</v>
      </c>
      <c r="C40" s="4"/>
      <c r="D40" s="4"/>
      <c r="E40" s="4"/>
      <c r="F40" s="4"/>
      <c r="G40" s="4"/>
      <c r="H40" s="4"/>
      <c r="I40" s="14"/>
    </row>
    <row r="41" spans="1:9" ht="26.25" customHeight="1">
      <c r="A41" s="18" t="s">
        <v>40</v>
      </c>
      <c r="B41" s="7">
        <v>1202</v>
      </c>
      <c r="C41" s="4" t="s">
        <v>21</v>
      </c>
      <c r="D41" s="4" t="s">
        <v>21</v>
      </c>
      <c r="E41" s="4" t="s">
        <v>21</v>
      </c>
      <c r="F41" s="4" t="s">
        <v>21</v>
      </c>
      <c r="G41" s="4"/>
      <c r="H41" s="4"/>
      <c r="I41" s="14"/>
    </row>
    <row r="42" spans="1:9" ht="27.75" customHeight="1">
      <c r="A42" s="19" t="s">
        <v>70</v>
      </c>
      <c r="B42" s="5">
        <v>1210</v>
      </c>
      <c r="C42" s="6">
        <f t="shared" ref="C42:F42" si="11">SUM(C8,C22,C32,C34,C38)</f>
        <v>166913.59999999998</v>
      </c>
      <c r="D42" s="6">
        <f t="shared" si="11"/>
        <v>319650.3</v>
      </c>
      <c r="E42" s="6">
        <f>SUM(E8,E22,E32,E34,E38)</f>
        <v>169030.39999999999</v>
      </c>
      <c r="F42" s="6">
        <f t="shared" si="11"/>
        <v>319650.3</v>
      </c>
      <c r="G42" s="6">
        <f t="shared" si="1"/>
        <v>150619.9</v>
      </c>
      <c r="H42" s="6">
        <f t="shared" si="2"/>
        <v>189.1081722577714</v>
      </c>
      <c r="I42" s="14"/>
    </row>
    <row r="43" spans="1:9" ht="27.75" customHeight="1">
      <c r="A43" s="19" t="s">
        <v>71</v>
      </c>
      <c r="B43" s="5">
        <v>1220</v>
      </c>
      <c r="C43" s="6">
        <f>SUM(C9,C16,C25,C33,C35,C37)</f>
        <v>-162821.79999999999</v>
      </c>
      <c r="D43" s="6">
        <f>SUM(D9,D16,D25,D33,D35,D37)</f>
        <v>-300124.2</v>
      </c>
      <c r="E43" s="6">
        <f t="shared" ref="E43:F43" si="12">SUM(E9,E16,E25,E33,E35,E37)</f>
        <v>-167078.5</v>
      </c>
      <c r="F43" s="6">
        <f t="shared" si="12"/>
        <v>-300124.2</v>
      </c>
      <c r="G43" s="6">
        <f t="shared" si="1"/>
        <v>-133045.70000000001</v>
      </c>
      <c r="H43" s="6">
        <f t="shared" si="2"/>
        <v>179.63065265728386</v>
      </c>
      <c r="I43" s="14"/>
    </row>
    <row r="44" spans="1:9" ht="33" customHeight="1">
      <c r="A44" s="58" t="s">
        <v>74</v>
      </c>
      <c r="B44" s="58"/>
      <c r="C44" s="58"/>
      <c r="D44" s="58"/>
      <c r="E44" s="58"/>
      <c r="F44" s="58"/>
      <c r="G44" s="58"/>
      <c r="H44" s="58"/>
      <c r="I44" s="14"/>
    </row>
    <row r="45" spans="1:9" ht="33" customHeight="1">
      <c r="A45" s="20" t="s">
        <v>46</v>
      </c>
      <c r="B45" s="40">
        <v>9000</v>
      </c>
      <c r="C45" s="4">
        <v>35770.1</v>
      </c>
      <c r="D45" s="4">
        <v>66850.7</v>
      </c>
      <c r="E45" s="4">
        <v>39871.9</v>
      </c>
      <c r="F45" s="4">
        <f>D45</f>
        <v>66850.7</v>
      </c>
      <c r="G45" s="4">
        <f t="shared" ref="G45:G50" si="13">F45-E45</f>
        <v>26978.799999999996</v>
      </c>
      <c r="H45" s="4">
        <f t="shared" ref="H45:H50" si="14">(F45/E45)*100</f>
        <v>167.66369297675806</v>
      </c>
      <c r="I45" s="13"/>
    </row>
    <row r="46" spans="1:9" ht="33" customHeight="1">
      <c r="A46" s="20" t="s">
        <v>1</v>
      </c>
      <c r="B46" s="40">
        <v>9010</v>
      </c>
      <c r="C46" s="4">
        <v>92625.2</v>
      </c>
      <c r="D46" s="4">
        <v>158613.29999999999</v>
      </c>
      <c r="E46" s="4">
        <v>91104</v>
      </c>
      <c r="F46" s="4">
        <v>158613.29999999999</v>
      </c>
      <c r="G46" s="4">
        <f t="shared" si="13"/>
        <v>67509.299999999988</v>
      </c>
      <c r="H46" s="4">
        <f t="shared" si="14"/>
        <v>174.10135669125393</v>
      </c>
      <c r="I46" s="14"/>
    </row>
    <row r="47" spans="1:9" s="26" customFormat="1" ht="33" customHeight="1">
      <c r="A47" s="20" t="s">
        <v>2</v>
      </c>
      <c r="B47" s="40">
        <v>9020</v>
      </c>
      <c r="C47" s="4">
        <v>19555.599999999999</v>
      </c>
      <c r="D47" s="4">
        <v>33002.199999999997</v>
      </c>
      <c r="E47" s="4">
        <v>20042.900000000001</v>
      </c>
      <c r="F47" s="4">
        <v>33002.199999999997</v>
      </c>
      <c r="G47" s="4">
        <f t="shared" si="13"/>
        <v>12959.299999999996</v>
      </c>
      <c r="H47" s="4">
        <f t="shared" si="14"/>
        <v>164.65780899969562</v>
      </c>
      <c r="I47" s="25"/>
    </row>
    <row r="48" spans="1:9" ht="33" customHeight="1">
      <c r="A48" s="20" t="s">
        <v>3</v>
      </c>
      <c r="B48" s="40">
        <v>9030</v>
      </c>
      <c r="C48" s="4">
        <v>9542.2999999999993</v>
      </c>
      <c r="D48" s="4">
        <v>31028.2</v>
      </c>
      <c r="E48" s="4">
        <v>10000</v>
      </c>
      <c r="F48" s="4">
        <v>31028.2</v>
      </c>
      <c r="G48" s="4">
        <f t="shared" si="13"/>
        <v>21028.2</v>
      </c>
      <c r="H48" s="4">
        <f t="shared" si="14"/>
        <v>310.28199999999998</v>
      </c>
      <c r="I48" s="14"/>
    </row>
    <row r="49" spans="1:9" ht="33" customHeight="1">
      <c r="A49" s="20" t="s">
        <v>5</v>
      </c>
      <c r="B49" s="40">
        <v>9040</v>
      </c>
      <c r="C49" s="4">
        <v>5328.6</v>
      </c>
      <c r="D49" s="4">
        <v>10629.8</v>
      </c>
      <c r="E49" s="4">
        <v>6059.7</v>
      </c>
      <c r="F49" s="4">
        <f>D49</f>
        <v>10629.8</v>
      </c>
      <c r="G49" s="4">
        <f t="shared" si="13"/>
        <v>4570.0999999999995</v>
      </c>
      <c r="H49" s="4">
        <f t="shared" si="14"/>
        <v>175.41792497978449</v>
      </c>
      <c r="I49" s="13"/>
    </row>
    <row r="50" spans="1:9" ht="33" customHeight="1">
      <c r="A50" s="21" t="s">
        <v>7</v>
      </c>
      <c r="B50" s="39">
        <v>9050</v>
      </c>
      <c r="C50" s="6">
        <f>SUM(C45:C49)</f>
        <v>162821.79999999999</v>
      </c>
      <c r="D50" s="6">
        <f t="shared" ref="D50:F50" si="15">SUM(D45:D49)</f>
        <v>300124.2</v>
      </c>
      <c r="E50" s="6">
        <f t="shared" si="15"/>
        <v>167078.5</v>
      </c>
      <c r="F50" s="6">
        <f t="shared" si="15"/>
        <v>300124.2</v>
      </c>
      <c r="G50" s="6">
        <f t="shared" si="13"/>
        <v>133045.70000000001</v>
      </c>
      <c r="H50" s="6">
        <f t="shared" si="14"/>
        <v>179.63065265728386</v>
      </c>
      <c r="I50" s="14"/>
    </row>
    <row r="51" spans="1:9" ht="33" customHeight="1">
      <c r="A51" s="63" t="s">
        <v>63</v>
      </c>
      <c r="B51" s="63"/>
      <c r="C51" s="63"/>
      <c r="D51" s="63"/>
      <c r="E51" s="63"/>
      <c r="F51" s="63"/>
      <c r="G51" s="63"/>
      <c r="H51" s="63"/>
      <c r="I51" s="14"/>
    </row>
    <row r="52" spans="1:9" ht="69" customHeight="1">
      <c r="A52" s="22" t="s">
        <v>75</v>
      </c>
      <c r="B52" s="5">
        <v>2110</v>
      </c>
      <c r="C52" s="6">
        <f>SUM(C53:C56)</f>
        <v>-1871.7</v>
      </c>
      <c r="D52" s="6">
        <f t="shared" ref="D52:F52" si="16">SUM(D53:D56)</f>
        <v>-3143.2999999999997</v>
      </c>
      <c r="E52" s="6">
        <f t="shared" si="16"/>
        <v>-1986.5</v>
      </c>
      <c r="F52" s="6">
        <f t="shared" si="16"/>
        <v>-3143.2999999999997</v>
      </c>
      <c r="G52" s="6">
        <f>F52-E52</f>
        <v>-1156.7999999999997</v>
      </c>
      <c r="H52" s="6">
        <f>(F52/E52)*100</f>
        <v>158.23307324439969</v>
      </c>
      <c r="I52" s="14"/>
    </row>
    <row r="53" spans="1:9" ht="44.25" customHeight="1">
      <c r="A53" s="20" t="s">
        <v>43</v>
      </c>
      <c r="B53" s="7">
        <v>2111</v>
      </c>
      <c r="C53" s="4">
        <v>-482.3</v>
      </c>
      <c r="D53" s="4">
        <v>-764.1</v>
      </c>
      <c r="E53" s="4">
        <v>-620</v>
      </c>
      <c r="F53" s="4">
        <v>-764.1</v>
      </c>
      <c r="G53" s="4">
        <f t="shared" ref="G53:G55" si="17">F53-E53</f>
        <v>-144.10000000000002</v>
      </c>
      <c r="H53" s="4">
        <f t="shared" ref="H53:H68" si="18">(F53/E53)*100</f>
        <v>123.24193548387098</v>
      </c>
      <c r="I53" s="14"/>
    </row>
    <row r="54" spans="1:9" ht="45.75" customHeight="1">
      <c r="A54" s="49" t="s">
        <v>44</v>
      </c>
      <c r="B54" s="7">
        <v>2112</v>
      </c>
      <c r="C54" s="4" t="s">
        <v>21</v>
      </c>
      <c r="D54" s="4" t="s">
        <v>21</v>
      </c>
      <c r="E54" s="4" t="s">
        <v>21</v>
      </c>
      <c r="F54" s="4" t="s">
        <v>21</v>
      </c>
      <c r="G54" s="4"/>
      <c r="H54" s="4"/>
      <c r="I54" s="14"/>
    </row>
    <row r="55" spans="1:9" ht="28.5" customHeight="1">
      <c r="A55" s="20" t="s">
        <v>50</v>
      </c>
      <c r="B55" s="7">
        <v>2113</v>
      </c>
      <c r="C55" s="4">
        <v>-1389.4</v>
      </c>
      <c r="D55" s="4">
        <v>-2379.1999999999998</v>
      </c>
      <c r="E55" s="4">
        <v>-1366.5</v>
      </c>
      <c r="F55" s="4">
        <f>D55</f>
        <v>-2379.1999999999998</v>
      </c>
      <c r="G55" s="4">
        <f t="shared" si="17"/>
        <v>-1012.6999999999998</v>
      </c>
      <c r="H55" s="4">
        <f t="shared" si="18"/>
        <v>174.10903768752286</v>
      </c>
      <c r="I55" s="14"/>
    </row>
    <row r="56" spans="1:9" ht="33" customHeight="1">
      <c r="A56" s="20" t="s">
        <v>33</v>
      </c>
      <c r="B56" s="7">
        <v>2114</v>
      </c>
      <c r="C56" s="4" t="s">
        <v>21</v>
      </c>
      <c r="D56" s="4" t="s">
        <v>21</v>
      </c>
      <c r="E56" s="4" t="s">
        <v>21</v>
      </c>
      <c r="F56" s="4" t="s">
        <v>21</v>
      </c>
      <c r="G56" s="4"/>
      <c r="H56" s="4"/>
      <c r="I56" s="14"/>
    </row>
    <row r="57" spans="1:9" ht="43.5" customHeight="1">
      <c r="A57" s="17" t="s">
        <v>48</v>
      </c>
      <c r="B57" s="39">
        <v>2120</v>
      </c>
      <c r="C57" s="6">
        <f>SUM(C58:C63)</f>
        <v>-16672.599999999999</v>
      </c>
      <c r="D57" s="6">
        <f>SUM(D58:D63)</f>
        <v>-28550.7</v>
      </c>
      <c r="E57" s="6">
        <f>SUM(E58:E63)</f>
        <v>-16398.8</v>
      </c>
      <c r="F57" s="6">
        <f>SUM(F58:F63)</f>
        <v>-28550.7</v>
      </c>
      <c r="G57" s="6">
        <f>F57-E57</f>
        <v>-12151.900000000001</v>
      </c>
      <c r="H57" s="6">
        <f t="shared" si="18"/>
        <v>174.10237334439108</v>
      </c>
      <c r="I57" s="14"/>
    </row>
    <row r="58" spans="1:9" ht="36" customHeight="1">
      <c r="A58" s="49" t="s">
        <v>32</v>
      </c>
      <c r="B58" s="40">
        <v>2121</v>
      </c>
      <c r="C58" s="4" t="s">
        <v>21</v>
      </c>
      <c r="D58" s="4" t="s">
        <v>21</v>
      </c>
      <c r="E58" s="4" t="s">
        <v>21</v>
      </c>
      <c r="F58" s="4" t="s">
        <v>21</v>
      </c>
      <c r="G58" s="6"/>
      <c r="H58" s="4"/>
      <c r="I58" s="14"/>
    </row>
    <row r="59" spans="1:9" ht="33.75" customHeight="1">
      <c r="A59" s="20" t="s">
        <v>11</v>
      </c>
      <c r="B59" s="40">
        <v>2122</v>
      </c>
      <c r="C59" s="4">
        <v>-16672.5</v>
      </c>
      <c r="D59" s="4">
        <v>-28550.400000000001</v>
      </c>
      <c r="E59" s="4">
        <v>-16398.7</v>
      </c>
      <c r="F59" s="4">
        <f>D59</f>
        <v>-28550.400000000001</v>
      </c>
      <c r="G59" s="4">
        <f t="shared" ref="G59:G60" si="19">F59-E59</f>
        <v>-12151.7</v>
      </c>
      <c r="H59" s="4">
        <f t="shared" si="18"/>
        <v>174.10160561507922</v>
      </c>
      <c r="I59" s="14"/>
    </row>
    <row r="60" spans="1:9" ht="31.5" customHeight="1">
      <c r="A60" s="20" t="s">
        <v>36</v>
      </c>
      <c r="B60" s="40">
        <v>2123</v>
      </c>
      <c r="C60" s="4">
        <v>-0.1</v>
      </c>
      <c r="D60" s="4">
        <v>-0.3</v>
      </c>
      <c r="E60" s="4">
        <v>-0.1</v>
      </c>
      <c r="F60" s="4">
        <v>-0.3</v>
      </c>
      <c r="G60" s="4">
        <f t="shared" si="19"/>
        <v>-0.19999999999999998</v>
      </c>
      <c r="H60" s="4"/>
      <c r="I60" s="14"/>
    </row>
    <row r="61" spans="1:9" ht="31.5" customHeight="1">
      <c r="A61" s="20" t="s">
        <v>37</v>
      </c>
      <c r="B61" s="40">
        <v>2124</v>
      </c>
      <c r="C61" s="4" t="s">
        <v>21</v>
      </c>
      <c r="D61" s="4" t="s">
        <v>21</v>
      </c>
      <c r="E61" s="4" t="s">
        <v>21</v>
      </c>
      <c r="F61" s="4" t="s">
        <v>21</v>
      </c>
      <c r="G61" s="4"/>
      <c r="H61" s="4"/>
      <c r="I61" s="14"/>
    </row>
    <row r="62" spans="1:9" ht="84.75" customHeight="1">
      <c r="A62" s="20" t="s">
        <v>72</v>
      </c>
      <c r="B62" s="40">
        <v>2125</v>
      </c>
      <c r="C62" s="4" t="s">
        <v>21</v>
      </c>
      <c r="D62" s="4" t="s">
        <v>21</v>
      </c>
      <c r="E62" s="4" t="s">
        <v>21</v>
      </c>
      <c r="F62" s="4" t="s">
        <v>21</v>
      </c>
      <c r="G62" s="4"/>
      <c r="H62" s="4"/>
      <c r="I62" s="14"/>
    </row>
    <row r="63" spans="1:9" ht="31.5" customHeight="1">
      <c r="A63" s="20" t="s">
        <v>33</v>
      </c>
      <c r="B63" s="40">
        <v>2126</v>
      </c>
      <c r="C63" s="4" t="s">
        <v>21</v>
      </c>
      <c r="D63" s="4" t="s">
        <v>21</v>
      </c>
      <c r="E63" s="4" t="s">
        <v>21</v>
      </c>
      <c r="F63" s="4" t="s">
        <v>21</v>
      </c>
      <c r="G63" s="4"/>
      <c r="H63" s="4"/>
      <c r="I63" s="14"/>
    </row>
    <row r="64" spans="1:9" ht="48" customHeight="1">
      <c r="A64" s="22" t="s">
        <v>49</v>
      </c>
      <c r="B64" s="39">
        <v>2130</v>
      </c>
      <c r="C64" s="6">
        <f>SUM(C65:C67)</f>
        <v>-20288.399999999998</v>
      </c>
      <c r="D64" s="6">
        <f t="shared" ref="D64:F64" si="20">SUM(D65:D67)</f>
        <v>-34315.899999999994</v>
      </c>
      <c r="E64" s="6">
        <f t="shared" si="20"/>
        <v>-20907</v>
      </c>
      <c r="F64" s="6">
        <f t="shared" si="20"/>
        <v>-34315.899999999994</v>
      </c>
      <c r="G64" s="6">
        <f>F64-E64</f>
        <v>-13408.899999999994</v>
      </c>
      <c r="H64" s="6">
        <f t="shared" si="18"/>
        <v>164.13593533266365</v>
      </c>
      <c r="I64" s="14"/>
    </row>
    <row r="65" spans="1:9" ht="33" customHeight="1">
      <c r="A65" s="20" t="s">
        <v>34</v>
      </c>
      <c r="B65" s="40">
        <v>2131</v>
      </c>
      <c r="C65" s="4" t="s">
        <v>21</v>
      </c>
      <c r="D65" s="4" t="s">
        <v>21</v>
      </c>
      <c r="E65" s="4" t="s">
        <v>21</v>
      </c>
      <c r="F65" s="4" t="s">
        <v>21</v>
      </c>
      <c r="G65" s="6"/>
      <c r="H65" s="4"/>
      <c r="I65" s="14"/>
    </row>
    <row r="66" spans="1:9" s="24" customFormat="1" ht="44.25" customHeight="1">
      <c r="A66" s="20" t="s">
        <v>35</v>
      </c>
      <c r="B66" s="40">
        <v>2132</v>
      </c>
      <c r="C66" s="4">
        <v>-19555.599999999999</v>
      </c>
      <c r="D66" s="4">
        <f>-D47</f>
        <v>-33002.199999999997</v>
      </c>
      <c r="E66" s="4">
        <v>-20042.900000000001</v>
      </c>
      <c r="F66" s="4">
        <f>D66</f>
        <v>-33002.199999999997</v>
      </c>
      <c r="G66" s="4">
        <f t="shared" ref="G66:G68" si="21">F66-E66</f>
        <v>-12959.299999999996</v>
      </c>
      <c r="H66" s="4">
        <f t="shared" si="18"/>
        <v>164.65780899969562</v>
      </c>
      <c r="I66" s="23"/>
    </row>
    <row r="67" spans="1:9" ht="42" customHeight="1">
      <c r="A67" s="20" t="s">
        <v>117</v>
      </c>
      <c r="B67" s="40">
        <v>2133</v>
      </c>
      <c r="C67" s="4">
        <v>-732.8</v>
      </c>
      <c r="D67" s="4">
        <v>-1313.7</v>
      </c>
      <c r="E67" s="4">
        <v>-864.1</v>
      </c>
      <c r="F67" s="4">
        <v>-1313.7</v>
      </c>
      <c r="G67" s="4">
        <f t="shared" si="21"/>
        <v>-449.6</v>
      </c>
      <c r="H67" s="4">
        <f t="shared" si="18"/>
        <v>152.03101492882769</v>
      </c>
      <c r="I67" s="14"/>
    </row>
    <row r="68" spans="1:9" ht="31.5" customHeight="1">
      <c r="A68" s="17" t="s">
        <v>45</v>
      </c>
      <c r="B68" s="39">
        <v>2200</v>
      </c>
      <c r="C68" s="6">
        <f>SUM(C52+C57+C64)</f>
        <v>-38832.699999999997</v>
      </c>
      <c r="D68" s="6">
        <f>SUM(D52+D57+D64)</f>
        <v>-66009.899999999994</v>
      </c>
      <c r="E68" s="6">
        <f>SUM(E52+E57+E64)</f>
        <v>-39292.300000000003</v>
      </c>
      <c r="F68" s="6">
        <f>SUM(F52+F57+F64)</f>
        <v>-66009.899999999994</v>
      </c>
      <c r="G68" s="6">
        <f t="shared" si="21"/>
        <v>-26717.599999999991</v>
      </c>
      <c r="H68" s="6">
        <f t="shared" si="18"/>
        <v>167.99703758751713</v>
      </c>
      <c r="I68" s="14"/>
    </row>
    <row r="69" spans="1:9" ht="31.5" customHeight="1">
      <c r="A69" s="63" t="s">
        <v>85</v>
      </c>
      <c r="B69" s="63"/>
      <c r="C69" s="63"/>
      <c r="D69" s="63"/>
      <c r="E69" s="63"/>
      <c r="F69" s="63"/>
      <c r="G69" s="63"/>
      <c r="H69" s="63"/>
      <c r="I69" s="14"/>
    </row>
    <row r="70" spans="1:9" ht="40.5" customHeight="1">
      <c r="A70" s="28" t="s">
        <v>86</v>
      </c>
      <c r="B70" s="39"/>
      <c r="C70" s="29"/>
      <c r="D70" s="29"/>
      <c r="E70" s="29"/>
      <c r="F70" s="29"/>
      <c r="G70" s="29"/>
      <c r="H70" s="29"/>
      <c r="I70" s="14"/>
    </row>
    <row r="71" spans="1:9" ht="42" customHeight="1">
      <c r="A71" s="19" t="s">
        <v>87</v>
      </c>
      <c r="B71" s="5">
        <v>3000</v>
      </c>
      <c r="C71" s="29">
        <f>SUM(C72:C75)</f>
        <v>154635.4</v>
      </c>
      <c r="D71" s="29">
        <f>SUM(D72:D75)</f>
        <v>266239.5</v>
      </c>
      <c r="E71" s="29">
        <f t="shared" ref="E71:F71" si="22">SUM(E72:E75)</f>
        <v>159030.39999999999</v>
      </c>
      <c r="F71" s="29">
        <f t="shared" si="22"/>
        <v>266239.5</v>
      </c>
      <c r="G71" s="29">
        <f>F71-E71</f>
        <v>107209.1</v>
      </c>
      <c r="H71" s="29">
        <f>(F71/E71)*100</f>
        <v>167.41421765901364</v>
      </c>
      <c r="I71" s="14"/>
    </row>
    <row r="72" spans="1:9" ht="41.25" customHeight="1">
      <c r="A72" s="18" t="s">
        <v>88</v>
      </c>
      <c r="B72" s="7">
        <v>3010</v>
      </c>
      <c r="C72" s="27">
        <v>122310.8</v>
      </c>
      <c r="D72" s="27">
        <v>229396.9</v>
      </c>
      <c r="E72" s="27">
        <v>125666.3</v>
      </c>
      <c r="F72" s="27">
        <v>229396.9</v>
      </c>
      <c r="G72" s="29">
        <f t="shared" ref="G72:G117" si="23">F72-E72</f>
        <v>103730.59999999999</v>
      </c>
      <c r="H72" s="27">
        <f t="shared" ref="H72:H117" si="24">(F72/E72)*100</f>
        <v>182.54448487780732</v>
      </c>
      <c r="I72" s="14"/>
    </row>
    <row r="73" spans="1:9" ht="31.5" customHeight="1">
      <c r="A73" s="18" t="s">
        <v>89</v>
      </c>
      <c r="B73" s="7">
        <v>3020</v>
      </c>
      <c r="C73" s="27">
        <v>27104.799999999999</v>
      </c>
      <c r="D73" s="27">
        <v>29958.1</v>
      </c>
      <c r="E73" s="27">
        <v>29958.1</v>
      </c>
      <c r="F73" s="27">
        <v>29958.1</v>
      </c>
      <c r="G73" s="29">
        <f t="shared" si="23"/>
        <v>0</v>
      </c>
      <c r="H73" s="27">
        <f t="shared" si="24"/>
        <v>100</v>
      </c>
      <c r="I73" s="14"/>
    </row>
    <row r="74" spans="1:9" ht="42" customHeight="1">
      <c r="A74" s="20" t="s">
        <v>76</v>
      </c>
      <c r="B74" s="7">
        <v>3030</v>
      </c>
      <c r="C74" s="27">
        <v>2270.9</v>
      </c>
      <c r="D74" s="27">
        <v>3518</v>
      </c>
      <c r="E74" s="27">
        <v>800</v>
      </c>
      <c r="F74" s="27">
        <v>3518</v>
      </c>
      <c r="G74" s="29">
        <f t="shared" si="23"/>
        <v>2718</v>
      </c>
      <c r="H74" s="27">
        <f t="shared" si="24"/>
        <v>439.75</v>
      </c>
      <c r="I74" s="14"/>
    </row>
    <row r="75" spans="1:9" ht="31.5" customHeight="1">
      <c r="A75" s="20" t="s">
        <v>119</v>
      </c>
      <c r="B75" s="7">
        <v>3040</v>
      </c>
      <c r="C75" s="27">
        <v>2948.9</v>
      </c>
      <c r="D75" s="27">
        <v>3366.5</v>
      </c>
      <c r="E75" s="27">
        <v>2606</v>
      </c>
      <c r="F75" s="27">
        <v>3366.5</v>
      </c>
      <c r="G75" s="29">
        <f t="shared" si="23"/>
        <v>760.5</v>
      </c>
      <c r="H75" s="27">
        <f t="shared" si="24"/>
        <v>129.18265541059094</v>
      </c>
      <c r="I75" s="14"/>
    </row>
    <row r="76" spans="1:9" ht="45" customHeight="1">
      <c r="A76" s="19" t="s">
        <v>90</v>
      </c>
      <c r="B76" s="5">
        <v>3100</v>
      </c>
      <c r="C76" s="29">
        <f t="shared" ref="C76:D76" si="25">SUM(C77:C79,C87,C88)</f>
        <v>-145939.29999999999</v>
      </c>
      <c r="D76" s="29">
        <f t="shared" si="25"/>
        <v>-250612.3</v>
      </c>
      <c r="E76" s="29">
        <f>SUM(E77:E79,E87,E88)</f>
        <v>-162777.60000000001</v>
      </c>
      <c r="F76" s="29">
        <f>SUM(F77:F79,F87,F88)</f>
        <v>-250612.3</v>
      </c>
      <c r="G76" s="29">
        <f t="shared" si="23"/>
        <v>-87834.699999999983</v>
      </c>
      <c r="H76" s="29">
        <f t="shared" si="24"/>
        <v>153.95994289140521</v>
      </c>
      <c r="I76" s="14"/>
    </row>
    <row r="77" spans="1:9" s="38" customFormat="1" ht="42.75" customHeight="1">
      <c r="A77" s="20" t="s">
        <v>91</v>
      </c>
      <c r="B77" s="7">
        <v>3110</v>
      </c>
      <c r="C77" s="27">
        <v>-33276.1</v>
      </c>
      <c r="D77" s="27">
        <f>-54749.5-3674+8389.5-8198.4</f>
        <v>-58232.4</v>
      </c>
      <c r="E77" s="27">
        <v>-51010.6</v>
      </c>
      <c r="F77" s="27">
        <f>D77</f>
        <v>-58232.4</v>
      </c>
      <c r="G77" s="29">
        <f t="shared" si="23"/>
        <v>-7221.8000000000029</v>
      </c>
      <c r="H77" s="27">
        <f t="shared" si="24"/>
        <v>114.15744962811651</v>
      </c>
      <c r="I77" s="37"/>
    </row>
    <row r="78" spans="1:9" s="38" customFormat="1" ht="31.5" customHeight="1">
      <c r="A78" s="20" t="s">
        <v>92</v>
      </c>
      <c r="B78" s="7">
        <v>3120</v>
      </c>
      <c r="C78" s="27">
        <f>-C46-C55-C59-C67</f>
        <v>-73830.5</v>
      </c>
      <c r="D78" s="27">
        <f>-D46-D55-D59-D67</f>
        <v>-126369.99999999999</v>
      </c>
      <c r="E78" s="27">
        <f>-E46-E55-E59-E67</f>
        <v>-72474.7</v>
      </c>
      <c r="F78" s="27">
        <f>D78</f>
        <v>-126369.99999999999</v>
      </c>
      <c r="G78" s="29">
        <f t="shared" si="23"/>
        <v>-53895.299999999988</v>
      </c>
      <c r="H78" s="27">
        <f t="shared" si="24"/>
        <v>174.36429540239558</v>
      </c>
      <c r="I78" s="37"/>
    </row>
    <row r="79" spans="1:9" ht="45.75" customHeight="1">
      <c r="A79" s="30" t="s">
        <v>93</v>
      </c>
      <c r="B79" s="31">
        <v>3130</v>
      </c>
      <c r="C79" s="32">
        <f>SUM(C80:C86)</f>
        <v>-38099.899999999994</v>
      </c>
      <c r="D79" s="32">
        <f>SUM(D80:D86)</f>
        <v>-64696.2</v>
      </c>
      <c r="E79" s="32">
        <f>SUM(E80:E86)</f>
        <v>-38428.199999999997</v>
      </c>
      <c r="F79" s="32">
        <f t="shared" ref="F79" si="26">SUM(F80:F86)</f>
        <v>-64696.2</v>
      </c>
      <c r="G79" s="29">
        <f t="shared" si="23"/>
        <v>-26268</v>
      </c>
      <c r="H79" s="32">
        <f t="shared" si="24"/>
        <v>168.35605102502851</v>
      </c>
      <c r="I79" s="14"/>
    </row>
    <row r="80" spans="1:9" ht="31.5" customHeight="1">
      <c r="A80" s="20" t="s">
        <v>32</v>
      </c>
      <c r="B80" s="7">
        <v>3131</v>
      </c>
      <c r="C80" s="27"/>
      <c r="D80" s="27"/>
      <c r="E80" s="27"/>
      <c r="F80" s="27"/>
      <c r="G80" s="29">
        <f t="shared" si="23"/>
        <v>0</v>
      </c>
      <c r="H80" s="56" t="e">
        <f t="shared" si="24"/>
        <v>#DIV/0!</v>
      </c>
      <c r="I80" s="14"/>
    </row>
    <row r="81" spans="1:11" s="26" customFormat="1" ht="31.5" customHeight="1">
      <c r="A81" s="20" t="s">
        <v>94</v>
      </c>
      <c r="B81" s="7">
        <v>3132</v>
      </c>
      <c r="C81" s="4">
        <v>-482.3</v>
      </c>
      <c r="D81" s="4">
        <v>-764.1</v>
      </c>
      <c r="E81" s="27">
        <v>-620</v>
      </c>
      <c r="F81" s="27">
        <f>D81</f>
        <v>-764.1</v>
      </c>
      <c r="G81" s="29">
        <f t="shared" si="23"/>
        <v>-144.10000000000002</v>
      </c>
      <c r="H81" s="27">
        <f t="shared" si="24"/>
        <v>123.24193548387098</v>
      </c>
      <c r="I81" s="25"/>
    </row>
    <row r="82" spans="1:11" ht="31.5" customHeight="1">
      <c r="A82" s="20" t="s">
        <v>11</v>
      </c>
      <c r="B82" s="7">
        <v>3133</v>
      </c>
      <c r="C82" s="4">
        <v>-16672.5</v>
      </c>
      <c r="D82" s="4">
        <f>D59</f>
        <v>-28550.400000000001</v>
      </c>
      <c r="E82" s="27">
        <v>-16398.7</v>
      </c>
      <c r="F82" s="4">
        <f>D82</f>
        <v>-28550.400000000001</v>
      </c>
      <c r="G82" s="29">
        <f t="shared" si="23"/>
        <v>-12151.7</v>
      </c>
      <c r="H82" s="27">
        <f t="shared" si="24"/>
        <v>174.10160561507922</v>
      </c>
      <c r="I82" s="13"/>
      <c r="K82" s="12"/>
    </row>
    <row r="83" spans="1:11" ht="31.5" customHeight="1">
      <c r="A83" s="20" t="s">
        <v>36</v>
      </c>
      <c r="B83" s="7">
        <v>3134</v>
      </c>
      <c r="C83" s="27">
        <v>-0.1</v>
      </c>
      <c r="D83" s="27">
        <v>-0.3</v>
      </c>
      <c r="E83" s="27">
        <v>-0.1</v>
      </c>
      <c r="F83" s="27">
        <f t="shared" ref="F83:F87" si="27">D83</f>
        <v>-0.3</v>
      </c>
      <c r="G83" s="29">
        <f t="shared" si="23"/>
        <v>-0.19999999999999998</v>
      </c>
      <c r="H83" s="27">
        <f t="shared" si="24"/>
        <v>299.99999999999994</v>
      </c>
      <c r="I83" s="14"/>
    </row>
    <row r="84" spans="1:11" ht="31.5" customHeight="1">
      <c r="A84" s="20" t="s">
        <v>37</v>
      </c>
      <c r="B84" s="7">
        <v>3135</v>
      </c>
      <c r="C84" s="29"/>
      <c r="D84" s="29"/>
      <c r="E84" s="29"/>
      <c r="F84" s="29">
        <f t="shared" si="27"/>
        <v>0</v>
      </c>
      <c r="G84" s="29">
        <f t="shared" si="23"/>
        <v>0</v>
      </c>
      <c r="H84" s="56" t="e">
        <f t="shared" si="24"/>
        <v>#DIV/0!</v>
      </c>
      <c r="I84" s="14"/>
    </row>
    <row r="85" spans="1:11" ht="31.5" customHeight="1">
      <c r="A85" s="20" t="s">
        <v>50</v>
      </c>
      <c r="B85" s="7">
        <v>3136</v>
      </c>
      <c r="C85" s="4">
        <v>-1389.4</v>
      </c>
      <c r="D85" s="4">
        <f>D55</f>
        <v>-2379.1999999999998</v>
      </c>
      <c r="E85" s="27">
        <v>-1366.5</v>
      </c>
      <c r="F85" s="27">
        <f t="shared" si="27"/>
        <v>-2379.1999999999998</v>
      </c>
      <c r="G85" s="29">
        <f t="shared" si="23"/>
        <v>-1012.6999999999998</v>
      </c>
      <c r="H85" s="27">
        <f t="shared" si="24"/>
        <v>174.10903768752286</v>
      </c>
      <c r="I85" s="14"/>
    </row>
    <row r="86" spans="1:11" ht="39.75" customHeight="1">
      <c r="A86" s="20" t="s">
        <v>95</v>
      </c>
      <c r="B86" s="7">
        <v>3137</v>
      </c>
      <c r="C86" s="4">
        <v>-19555.599999999999</v>
      </c>
      <c r="D86" s="4">
        <f>D66</f>
        <v>-33002.199999999997</v>
      </c>
      <c r="E86" s="27">
        <v>-20042.900000000001</v>
      </c>
      <c r="F86" s="27">
        <f t="shared" si="27"/>
        <v>-33002.199999999997</v>
      </c>
      <c r="G86" s="29">
        <f t="shared" si="23"/>
        <v>-12959.299999999996</v>
      </c>
      <c r="H86" s="27">
        <f t="shared" si="24"/>
        <v>164.65780899969562</v>
      </c>
      <c r="I86" s="14"/>
    </row>
    <row r="87" spans="1:11" ht="31.5" customHeight="1">
      <c r="A87" s="20" t="s">
        <v>96</v>
      </c>
      <c r="B87" s="7">
        <v>3138</v>
      </c>
      <c r="C87" s="4">
        <v>-732.8</v>
      </c>
      <c r="D87" s="4">
        <v>-1313.7</v>
      </c>
      <c r="E87" s="27">
        <v>-864.1</v>
      </c>
      <c r="F87" s="27">
        <f t="shared" si="27"/>
        <v>-1313.7</v>
      </c>
      <c r="G87" s="29">
        <f t="shared" si="23"/>
        <v>-449.6</v>
      </c>
      <c r="H87" s="27">
        <f t="shared" si="24"/>
        <v>152.03101492882769</v>
      </c>
      <c r="I87" s="14"/>
    </row>
    <row r="88" spans="1:11" ht="31.5" customHeight="1">
      <c r="A88" s="18" t="s">
        <v>42</v>
      </c>
      <c r="B88" s="7">
        <v>3139</v>
      </c>
      <c r="C88" s="27"/>
      <c r="D88" s="27"/>
      <c r="E88" s="27"/>
      <c r="F88" s="27"/>
      <c r="G88" s="29">
        <f t="shared" si="23"/>
        <v>0</v>
      </c>
      <c r="H88" s="56" t="e">
        <f t="shared" si="24"/>
        <v>#DIV/0!</v>
      </c>
      <c r="I88" s="14"/>
    </row>
    <row r="89" spans="1:11" ht="45" customHeight="1">
      <c r="A89" s="17" t="s">
        <v>97</v>
      </c>
      <c r="B89" s="39">
        <v>3160</v>
      </c>
      <c r="C89" s="29">
        <f>SUM(C71,C76)</f>
        <v>8696.1000000000058</v>
      </c>
      <c r="D89" s="29">
        <f>SUM(D71,D76)</f>
        <v>15627.200000000012</v>
      </c>
      <c r="E89" s="29">
        <f>SUM(E71,E76)</f>
        <v>-3747.2000000000116</v>
      </c>
      <c r="F89" s="29">
        <f t="shared" ref="F89" si="28">SUM(F71,F76)</f>
        <v>15627.200000000012</v>
      </c>
      <c r="G89" s="29">
        <f t="shared" si="23"/>
        <v>19374.400000000023</v>
      </c>
      <c r="H89" s="29">
        <f t="shared" si="24"/>
        <v>-417.03672075149348</v>
      </c>
      <c r="I89" s="14"/>
    </row>
    <row r="90" spans="1:11" ht="40.5" customHeight="1">
      <c r="A90" s="28" t="s">
        <v>98</v>
      </c>
      <c r="B90" s="40"/>
      <c r="C90" s="27"/>
      <c r="D90" s="27"/>
      <c r="E90" s="27"/>
      <c r="F90" s="27"/>
      <c r="G90" s="29"/>
      <c r="H90" s="29"/>
      <c r="I90" s="14"/>
    </row>
    <row r="91" spans="1:11" ht="38.25" customHeight="1">
      <c r="A91" s="17" t="s">
        <v>99</v>
      </c>
      <c r="B91" s="39">
        <v>3200</v>
      </c>
      <c r="C91" s="29">
        <f>C92</f>
        <v>10750.2</v>
      </c>
      <c r="D91" s="29">
        <f t="shared" ref="D91:F91" si="29">D92</f>
        <v>13373.7</v>
      </c>
      <c r="E91" s="29">
        <f t="shared" si="29"/>
        <v>13373.6</v>
      </c>
      <c r="F91" s="29">
        <f t="shared" si="29"/>
        <v>13373.7</v>
      </c>
      <c r="G91" s="29">
        <f t="shared" si="23"/>
        <v>0.1000000000003638</v>
      </c>
      <c r="H91" s="29">
        <f t="shared" si="24"/>
        <v>100.00074774181971</v>
      </c>
      <c r="I91" s="14"/>
    </row>
    <row r="92" spans="1:11" ht="38.25" customHeight="1">
      <c r="A92" s="50" t="s">
        <v>100</v>
      </c>
      <c r="B92" s="40">
        <v>3210</v>
      </c>
      <c r="C92" s="4">
        <v>10750.2</v>
      </c>
      <c r="D92" s="4">
        <v>13373.7</v>
      </c>
      <c r="E92" s="4">
        <v>13373.6</v>
      </c>
      <c r="F92" s="27">
        <f t="shared" ref="F92" si="30">D92</f>
        <v>13373.7</v>
      </c>
      <c r="G92" s="29">
        <f t="shared" si="23"/>
        <v>0.1000000000003638</v>
      </c>
      <c r="H92" s="27">
        <f t="shared" si="24"/>
        <v>100.00074774181971</v>
      </c>
      <c r="I92" s="14"/>
    </row>
    <row r="93" spans="1:11" ht="42.75" customHeight="1">
      <c r="A93" s="17" t="s">
        <v>101</v>
      </c>
      <c r="B93" s="39">
        <v>3255</v>
      </c>
      <c r="C93" s="29">
        <f>SUM(C94,C101)</f>
        <v>-21685.1</v>
      </c>
      <c r="D93" s="29">
        <f t="shared" ref="D93:F93" si="31">SUM(D94,D101)</f>
        <v>-28755.4</v>
      </c>
      <c r="E93" s="29">
        <f t="shared" si="31"/>
        <v>-24926</v>
      </c>
      <c r="F93" s="29">
        <f t="shared" si="31"/>
        <v>-28755.4</v>
      </c>
      <c r="G93" s="29">
        <f t="shared" si="23"/>
        <v>-3829.4000000000015</v>
      </c>
      <c r="H93" s="29">
        <f t="shared" si="24"/>
        <v>115.36307470111531</v>
      </c>
      <c r="I93" s="14"/>
    </row>
    <row r="94" spans="1:11" ht="42.75" customHeight="1">
      <c r="A94" s="30" t="s">
        <v>102</v>
      </c>
      <c r="B94" s="33">
        <v>3260</v>
      </c>
      <c r="C94" s="32">
        <f>SUM(C95:C100)</f>
        <v>-21685.1</v>
      </c>
      <c r="D94" s="32">
        <f>SUM(D95:D100)</f>
        <v>-28755.4</v>
      </c>
      <c r="E94" s="32">
        <f>SUM(E95:E100)</f>
        <v>-24926</v>
      </c>
      <c r="F94" s="32">
        <f t="shared" ref="F94" si="32">SUM(F95:F100)</f>
        <v>-28755.4</v>
      </c>
      <c r="G94" s="29">
        <f t="shared" si="23"/>
        <v>-3829.4000000000015</v>
      </c>
      <c r="H94" s="32">
        <f t="shared" si="24"/>
        <v>115.36307470111531</v>
      </c>
      <c r="I94" s="14"/>
    </row>
    <row r="95" spans="1:11" ht="31.5" customHeight="1">
      <c r="A95" s="20" t="s">
        <v>51</v>
      </c>
      <c r="B95" s="40">
        <v>3265</v>
      </c>
      <c r="C95" s="27"/>
      <c r="D95" s="27"/>
      <c r="E95" s="27"/>
      <c r="F95" s="27"/>
      <c r="G95" s="29">
        <f t="shared" si="23"/>
        <v>0</v>
      </c>
      <c r="H95" s="56" t="e">
        <f t="shared" si="24"/>
        <v>#DIV/0!</v>
      </c>
      <c r="I95" s="14"/>
    </row>
    <row r="96" spans="1:11" ht="42.75" customHeight="1">
      <c r="A96" s="20" t="s">
        <v>124</v>
      </c>
      <c r="B96" s="40">
        <v>3266</v>
      </c>
      <c r="C96" s="27">
        <v>-6366.7</v>
      </c>
      <c r="D96" s="27">
        <v>-5976</v>
      </c>
      <c r="E96" s="27">
        <v>-5805.9</v>
      </c>
      <c r="F96" s="27">
        <f>D96</f>
        <v>-5976</v>
      </c>
      <c r="G96" s="29">
        <f t="shared" si="23"/>
        <v>-170.10000000000036</v>
      </c>
      <c r="H96" s="27">
        <f t="shared" si="24"/>
        <v>102.92977832894125</v>
      </c>
      <c r="I96" s="14"/>
    </row>
    <row r="97" spans="1:9" ht="44.25" customHeight="1">
      <c r="A97" s="20" t="s">
        <v>6</v>
      </c>
      <c r="B97" s="40">
        <v>3267</v>
      </c>
      <c r="C97" s="27">
        <v>-301.7</v>
      </c>
      <c r="D97" s="27">
        <v>-1703</v>
      </c>
      <c r="E97" s="27" t="s">
        <v>118</v>
      </c>
      <c r="F97" s="27">
        <f t="shared" ref="F97:F100" si="33">D97</f>
        <v>-1703</v>
      </c>
      <c r="G97" s="57" t="e">
        <f t="shared" si="23"/>
        <v>#VALUE!</v>
      </c>
      <c r="H97" s="56" t="e">
        <f t="shared" si="24"/>
        <v>#VALUE!</v>
      </c>
      <c r="I97" s="14"/>
    </row>
    <row r="98" spans="1:9" ht="41.25" customHeight="1">
      <c r="A98" s="20" t="s">
        <v>125</v>
      </c>
      <c r="B98" s="40">
        <v>3268</v>
      </c>
      <c r="C98" s="27" t="s">
        <v>118</v>
      </c>
      <c r="D98" s="27" t="s">
        <v>118</v>
      </c>
      <c r="E98" s="27" t="s">
        <v>118</v>
      </c>
      <c r="F98" s="27" t="str">
        <f t="shared" si="33"/>
        <v>-</v>
      </c>
      <c r="G98" s="57" t="e">
        <f t="shared" si="23"/>
        <v>#VALUE!</v>
      </c>
      <c r="H98" s="56" t="e">
        <f t="shared" si="24"/>
        <v>#VALUE!</v>
      </c>
      <c r="I98" s="14"/>
    </row>
    <row r="99" spans="1:9" ht="39.75" customHeight="1">
      <c r="A99" s="20" t="s">
        <v>52</v>
      </c>
      <c r="B99" s="40">
        <v>3269</v>
      </c>
      <c r="C99" s="27">
        <v>-10598.7</v>
      </c>
      <c r="D99" s="27">
        <v>-14299.4</v>
      </c>
      <c r="E99" s="27">
        <v>-14227.2</v>
      </c>
      <c r="F99" s="27">
        <f t="shared" si="33"/>
        <v>-14299.4</v>
      </c>
      <c r="G99" s="29">
        <f t="shared" si="23"/>
        <v>-72.199999999998909</v>
      </c>
      <c r="H99" s="27">
        <f t="shared" si="24"/>
        <v>100.50747863247862</v>
      </c>
      <c r="I99" s="14"/>
    </row>
    <row r="100" spans="1:9" ht="31.5" customHeight="1">
      <c r="A100" s="20" t="s">
        <v>53</v>
      </c>
      <c r="B100" s="40">
        <v>3270</v>
      </c>
      <c r="C100" s="27">
        <v>-4418</v>
      </c>
      <c r="D100" s="27">
        <v>-6777</v>
      </c>
      <c r="E100" s="27">
        <v>-4892.8999999999996</v>
      </c>
      <c r="F100" s="27">
        <f t="shared" si="33"/>
        <v>-6777</v>
      </c>
      <c r="G100" s="29">
        <f t="shared" si="23"/>
        <v>-1884.1000000000004</v>
      </c>
      <c r="H100" s="27">
        <f t="shared" si="24"/>
        <v>138.50681599869199</v>
      </c>
      <c r="I100" s="14"/>
    </row>
    <row r="101" spans="1:9" ht="31.5" customHeight="1">
      <c r="A101" s="20" t="s">
        <v>42</v>
      </c>
      <c r="B101" s="40">
        <v>3280</v>
      </c>
      <c r="C101" s="27"/>
      <c r="D101" s="27"/>
      <c r="E101" s="27"/>
      <c r="F101" s="27"/>
      <c r="G101" s="29">
        <f t="shared" si="23"/>
        <v>0</v>
      </c>
      <c r="H101" s="56" t="e">
        <f t="shared" si="24"/>
        <v>#DIV/0!</v>
      </c>
      <c r="I101" s="14"/>
    </row>
    <row r="102" spans="1:9" ht="44.25" customHeight="1">
      <c r="A102" s="21" t="s">
        <v>103</v>
      </c>
      <c r="B102" s="39">
        <v>3295</v>
      </c>
      <c r="C102" s="29">
        <f t="shared" ref="C102:F102" si="34">SUM(C91,C93)</f>
        <v>-10934.899999999998</v>
      </c>
      <c r="D102" s="29">
        <f t="shared" si="34"/>
        <v>-15381.7</v>
      </c>
      <c r="E102" s="29">
        <f t="shared" si="34"/>
        <v>-11552.4</v>
      </c>
      <c r="F102" s="29">
        <f t="shared" si="34"/>
        <v>-15381.7</v>
      </c>
      <c r="G102" s="29">
        <f t="shared" si="23"/>
        <v>-3829.3000000000011</v>
      </c>
      <c r="H102" s="29">
        <f t="shared" si="24"/>
        <v>133.14722481908524</v>
      </c>
      <c r="I102" s="14"/>
    </row>
    <row r="103" spans="1:9" ht="46.5" customHeight="1">
      <c r="A103" s="39" t="s">
        <v>104</v>
      </c>
      <c r="B103" s="39"/>
      <c r="C103" s="29"/>
      <c r="D103" s="29"/>
      <c r="E103" s="29"/>
      <c r="F103" s="29"/>
      <c r="G103" s="29"/>
      <c r="H103" s="29"/>
      <c r="I103" s="14"/>
    </row>
    <row r="104" spans="1:9" ht="45.75" customHeight="1">
      <c r="A104" s="21" t="s">
        <v>105</v>
      </c>
      <c r="B104" s="39">
        <v>3300</v>
      </c>
      <c r="C104" s="29">
        <f>SUM(C105:C108)</f>
        <v>0</v>
      </c>
      <c r="D104" s="29">
        <f t="shared" ref="D104:F104" si="35">SUM(D105:D108)</f>
        <v>0</v>
      </c>
      <c r="E104" s="29">
        <f t="shared" si="35"/>
        <v>0</v>
      </c>
      <c r="F104" s="29">
        <f t="shared" si="35"/>
        <v>0</v>
      </c>
      <c r="G104" s="29">
        <f t="shared" si="23"/>
        <v>0</v>
      </c>
      <c r="H104" s="57" t="e">
        <f t="shared" si="24"/>
        <v>#DIV/0!</v>
      </c>
      <c r="I104" s="14"/>
    </row>
    <row r="105" spans="1:9" ht="36.75" customHeight="1">
      <c r="A105" s="20" t="s">
        <v>106</v>
      </c>
      <c r="B105" s="40">
        <v>3310</v>
      </c>
      <c r="C105" s="27"/>
      <c r="D105" s="27"/>
      <c r="E105" s="27"/>
      <c r="F105" s="27"/>
      <c r="G105" s="29">
        <f t="shared" si="23"/>
        <v>0</v>
      </c>
      <c r="H105" s="56" t="e">
        <f t="shared" si="24"/>
        <v>#DIV/0!</v>
      </c>
      <c r="I105" s="14"/>
    </row>
    <row r="106" spans="1:9" ht="47.25" customHeight="1">
      <c r="A106" s="20" t="s">
        <v>107</v>
      </c>
      <c r="B106" s="40">
        <v>3320</v>
      </c>
      <c r="C106" s="27"/>
      <c r="D106" s="27"/>
      <c r="E106" s="27"/>
      <c r="F106" s="27"/>
      <c r="G106" s="29">
        <f t="shared" si="23"/>
        <v>0</v>
      </c>
      <c r="H106" s="56" t="e">
        <f t="shared" si="24"/>
        <v>#DIV/0!</v>
      </c>
      <c r="I106" s="14"/>
    </row>
    <row r="107" spans="1:9" ht="44.25" customHeight="1">
      <c r="A107" s="20" t="s">
        <v>108</v>
      </c>
      <c r="B107" s="40">
        <v>3330</v>
      </c>
      <c r="C107" s="27"/>
      <c r="D107" s="27"/>
      <c r="E107" s="27"/>
      <c r="F107" s="27"/>
      <c r="G107" s="29">
        <f t="shared" si="23"/>
        <v>0</v>
      </c>
      <c r="H107" s="56" t="e">
        <f t="shared" si="24"/>
        <v>#DIV/0!</v>
      </c>
      <c r="I107" s="14"/>
    </row>
    <row r="108" spans="1:9" ht="31.5" customHeight="1">
      <c r="A108" s="20" t="s">
        <v>119</v>
      </c>
      <c r="B108" s="40">
        <v>3340</v>
      </c>
      <c r="C108" s="27"/>
      <c r="D108" s="27"/>
      <c r="E108" s="27"/>
      <c r="F108" s="27"/>
      <c r="G108" s="29">
        <f t="shared" si="23"/>
        <v>0</v>
      </c>
      <c r="H108" s="56" t="e">
        <f t="shared" si="24"/>
        <v>#DIV/0!</v>
      </c>
      <c r="I108" s="14"/>
    </row>
    <row r="109" spans="1:9" ht="41.25" customHeight="1">
      <c r="A109" s="21" t="s">
        <v>109</v>
      </c>
      <c r="B109" s="39">
        <v>3345</v>
      </c>
      <c r="C109" s="29">
        <f>SUM(C110:C113)</f>
        <v>0</v>
      </c>
      <c r="D109" s="29">
        <f t="shared" ref="D109:F109" si="36">SUM(D110:D113)</f>
        <v>0</v>
      </c>
      <c r="E109" s="29">
        <f t="shared" si="36"/>
        <v>0</v>
      </c>
      <c r="F109" s="29">
        <f t="shared" si="36"/>
        <v>0</v>
      </c>
      <c r="G109" s="29">
        <f t="shared" si="23"/>
        <v>0</v>
      </c>
      <c r="H109" s="57" t="e">
        <f t="shared" si="24"/>
        <v>#DIV/0!</v>
      </c>
      <c r="I109" s="14"/>
    </row>
    <row r="110" spans="1:9" ht="43.5" customHeight="1">
      <c r="A110" s="20" t="s">
        <v>110</v>
      </c>
      <c r="B110" s="40">
        <v>3350</v>
      </c>
      <c r="C110" s="29"/>
      <c r="D110" s="29"/>
      <c r="E110" s="29"/>
      <c r="F110" s="29"/>
      <c r="G110" s="29">
        <f t="shared" si="23"/>
        <v>0</v>
      </c>
      <c r="H110" s="56" t="e">
        <f t="shared" si="24"/>
        <v>#DIV/0!</v>
      </c>
      <c r="I110" s="14"/>
    </row>
    <row r="111" spans="1:9" ht="31.5" customHeight="1">
      <c r="A111" s="20" t="s">
        <v>111</v>
      </c>
      <c r="B111" s="40">
        <v>3355</v>
      </c>
      <c r="C111" s="29"/>
      <c r="D111" s="29"/>
      <c r="E111" s="29"/>
      <c r="F111" s="29"/>
      <c r="G111" s="29">
        <f t="shared" si="23"/>
        <v>0</v>
      </c>
      <c r="H111" s="56" t="e">
        <f t="shared" si="24"/>
        <v>#DIV/0!</v>
      </c>
      <c r="I111" s="14"/>
    </row>
    <row r="112" spans="1:9" ht="42" customHeight="1">
      <c r="A112" s="20" t="s">
        <v>112</v>
      </c>
      <c r="B112" s="40">
        <v>3360</v>
      </c>
      <c r="C112" s="29"/>
      <c r="D112" s="29"/>
      <c r="E112" s="29"/>
      <c r="F112" s="29"/>
      <c r="G112" s="29">
        <f t="shared" si="23"/>
        <v>0</v>
      </c>
      <c r="H112" s="56" t="e">
        <f t="shared" si="24"/>
        <v>#DIV/0!</v>
      </c>
      <c r="I112" s="14"/>
    </row>
    <row r="113" spans="1:9" ht="31.5" customHeight="1">
      <c r="A113" s="20" t="s">
        <v>42</v>
      </c>
      <c r="B113" s="40">
        <v>3365</v>
      </c>
      <c r="C113" s="29"/>
      <c r="D113" s="29"/>
      <c r="E113" s="29"/>
      <c r="F113" s="29"/>
      <c r="G113" s="29">
        <f t="shared" si="23"/>
        <v>0</v>
      </c>
      <c r="H113" s="56" t="e">
        <f t="shared" si="24"/>
        <v>#DIV/0!</v>
      </c>
      <c r="I113" s="14"/>
    </row>
    <row r="114" spans="1:9" ht="31.5" customHeight="1">
      <c r="A114" s="21" t="s">
        <v>113</v>
      </c>
      <c r="B114" s="39">
        <v>3370</v>
      </c>
      <c r="C114" s="29">
        <f>SUM(C104,C109)</f>
        <v>0</v>
      </c>
      <c r="D114" s="29">
        <f t="shared" ref="D114:F114" si="37">SUM(D104,D109)</f>
        <v>0</v>
      </c>
      <c r="E114" s="29">
        <f t="shared" si="37"/>
        <v>0</v>
      </c>
      <c r="F114" s="29">
        <f t="shared" si="37"/>
        <v>0</v>
      </c>
      <c r="G114" s="29">
        <f t="shared" si="23"/>
        <v>0</v>
      </c>
      <c r="H114" s="57" t="e">
        <f t="shared" si="24"/>
        <v>#DIV/0!</v>
      </c>
      <c r="I114" s="14"/>
    </row>
    <row r="115" spans="1:9" ht="31.5" customHeight="1">
      <c r="A115" s="21" t="s">
        <v>114</v>
      </c>
      <c r="B115" s="39">
        <v>3400</v>
      </c>
      <c r="C115" s="29">
        <f t="shared" ref="C115:F115" si="38">SUM(C89,C102,C114)</f>
        <v>-2238.799999999992</v>
      </c>
      <c r="D115" s="29">
        <f>SUM(D89,D102,D114)</f>
        <v>245.50000000001091</v>
      </c>
      <c r="E115" s="29">
        <f>SUM(E89,E102,E114)</f>
        <v>-15299.600000000011</v>
      </c>
      <c r="F115" s="29">
        <f t="shared" si="38"/>
        <v>245.50000000001091</v>
      </c>
      <c r="G115" s="29">
        <f t="shared" si="23"/>
        <v>15545.100000000022</v>
      </c>
      <c r="H115" s="29">
        <f t="shared" si="24"/>
        <v>-1.6046171141729897</v>
      </c>
      <c r="I115" s="14"/>
    </row>
    <row r="116" spans="1:9" ht="31.5" customHeight="1">
      <c r="A116" s="20" t="s">
        <v>115</v>
      </c>
      <c r="B116" s="40">
        <v>3405</v>
      </c>
      <c r="C116" s="29">
        <v>30375.1</v>
      </c>
      <c r="D116" s="29">
        <v>28136.3</v>
      </c>
      <c r="E116" s="29">
        <v>23377</v>
      </c>
      <c r="F116" s="29">
        <v>28136.3</v>
      </c>
      <c r="G116" s="29">
        <f t="shared" si="23"/>
        <v>4759.2999999999993</v>
      </c>
      <c r="H116" s="27">
        <f t="shared" si="24"/>
        <v>120.35889977328142</v>
      </c>
      <c r="I116" s="14"/>
    </row>
    <row r="117" spans="1:9" ht="31.5" customHeight="1">
      <c r="A117" s="21" t="s">
        <v>116</v>
      </c>
      <c r="B117" s="39">
        <v>3415</v>
      </c>
      <c r="C117" s="29">
        <f t="shared" ref="C117:F117" si="39">SUM(C116,C115)</f>
        <v>28136.300000000007</v>
      </c>
      <c r="D117" s="29">
        <f t="shared" si="39"/>
        <v>28381.80000000001</v>
      </c>
      <c r="E117" s="29">
        <f>SUM(E116,E115)</f>
        <v>8077.3999999999887</v>
      </c>
      <c r="F117" s="29">
        <f t="shared" si="39"/>
        <v>28381.80000000001</v>
      </c>
      <c r="G117" s="29">
        <f t="shared" si="23"/>
        <v>20304.400000000023</v>
      </c>
      <c r="H117" s="29">
        <f t="shared" si="24"/>
        <v>351.37296654864252</v>
      </c>
      <c r="I117" s="14"/>
    </row>
    <row r="118" spans="1:9" ht="33" customHeight="1">
      <c r="A118" s="64" t="s">
        <v>64</v>
      </c>
      <c r="B118" s="64"/>
      <c r="C118" s="64"/>
      <c r="D118" s="64"/>
      <c r="E118" s="64"/>
      <c r="F118" s="64"/>
      <c r="G118" s="64"/>
      <c r="H118" s="64"/>
      <c r="I118" s="14"/>
    </row>
    <row r="119" spans="1:9" ht="27.75" customHeight="1">
      <c r="A119" s="19" t="s">
        <v>15</v>
      </c>
      <c r="B119" s="5">
        <v>4000</v>
      </c>
      <c r="C119" s="6">
        <f>SUM(C120:C126)</f>
        <v>-31248.600000000002</v>
      </c>
      <c r="D119" s="6">
        <f>SUM(D120:D126)</f>
        <v>-38100.9</v>
      </c>
      <c r="E119" s="6">
        <f>SUM(E120:E126)</f>
        <v>-24926</v>
      </c>
      <c r="F119" s="6">
        <f>SUM(F120:F126)</f>
        <v>-38100.9</v>
      </c>
      <c r="G119" s="6">
        <f>F119-E119</f>
        <v>-13174.900000000001</v>
      </c>
      <c r="H119" s="6">
        <f>(F119/E119)*100</f>
        <v>152.85605391960203</v>
      </c>
      <c r="I119" s="14"/>
    </row>
    <row r="120" spans="1:9" ht="37.5" customHeight="1">
      <c r="A120" s="20" t="s">
        <v>51</v>
      </c>
      <c r="B120" s="7">
        <v>4010</v>
      </c>
      <c r="C120" s="4" t="s">
        <v>21</v>
      </c>
      <c r="D120" s="4" t="s">
        <v>21</v>
      </c>
      <c r="E120" s="4" t="s">
        <v>21</v>
      </c>
      <c r="F120" s="4" t="s">
        <v>21</v>
      </c>
      <c r="G120" s="4"/>
      <c r="H120" s="4"/>
      <c r="I120" s="14"/>
    </row>
    <row r="121" spans="1:9" ht="48.75" customHeight="1">
      <c r="A121" s="20" t="s">
        <v>124</v>
      </c>
      <c r="B121" s="7">
        <v>4020</v>
      </c>
      <c r="C121" s="4">
        <v>-15022.7</v>
      </c>
      <c r="D121" s="4">
        <v>-14703.1</v>
      </c>
      <c r="E121" s="27">
        <v>-5805.9</v>
      </c>
      <c r="F121" s="4">
        <v>-14703.1</v>
      </c>
      <c r="G121" s="4">
        <f t="shared" ref="G121:G125" si="40">F121-E121</f>
        <v>-8897.2000000000007</v>
      </c>
      <c r="H121" s="4">
        <f t="shared" ref="H121:H125" si="41">(F121/E121)*100</f>
        <v>253.24411374636148</v>
      </c>
      <c r="I121" s="14"/>
    </row>
    <row r="122" spans="1:9" ht="48.75" customHeight="1">
      <c r="A122" s="20" t="s">
        <v>58</v>
      </c>
      <c r="B122" s="7">
        <v>4030</v>
      </c>
      <c r="C122" s="4">
        <v>-1135.9000000000001</v>
      </c>
      <c r="D122" s="4">
        <v>-2321.4</v>
      </c>
      <c r="E122" s="4" t="s">
        <v>21</v>
      </c>
      <c r="F122" s="4">
        <v>-2321.4</v>
      </c>
      <c r="G122" s="54" t="e">
        <f t="shared" si="40"/>
        <v>#VALUE!</v>
      </c>
      <c r="H122" s="54" t="e">
        <f t="shared" si="41"/>
        <v>#VALUE!</v>
      </c>
      <c r="I122" s="14"/>
    </row>
    <row r="123" spans="1:9" ht="49.5" customHeight="1">
      <c r="A123" s="20" t="s">
        <v>125</v>
      </c>
      <c r="B123" s="7">
        <v>4040</v>
      </c>
      <c r="C123" s="4" t="s">
        <v>21</v>
      </c>
      <c r="D123" s="4" t="s">
        <v>21</v>
      </c>
      <c r="E123" s="4" t="s">
        <v>21</v>
      </c>
      <c r="F123" s="4" t="s">
        <v>21</v>
      </c>
      <c r="G123" s="54" t="e">
        <f t="shared" si="40"/>
        <v>#VALUE!</v>
      </c>
      <c r="H123" s="54" t="e">
        <f t="shared" si="41"/>
        <v>#VALUE!</v>
      </c>
      <c r="I123" s="14"/>
    </row>
    <row r="124" spans="1:9" ht="73.5" customHeight="1">
      <c r="A124" s="20" t="s">
        <v>52</v>
      </c>
      <c r="B124" s="7">
        <v>4050</v>
      </c>
      <c r="C124" s="4">
        <v>-10598.7</v>
      </c>
      <c r="D124" s="4">
        <v>-14299.4</v>
      </c>
      <c r="E124" s="27">
        <v>-14227.2</v>
      </c>
      <c r="F124" s="4">
        <v>-14299.4</v>
      </c>
      <c r="G124" s="4">
        <f t="shared" si="40"/>
        <v>-72.199999999998909</v>
      </c>
      <c r="H124" s="4">
        <f t="shared" si="41"/>
        <v>100.50747863247862</v>
      </c>
      <c r="I124" s="14"/>
    </row>
    <row r="125" spans="1:9" ht="36.75" customHeight="1">
      <c r="A125" s="20" t="s">
        <v>53</v>
      </c>
      <c r="B125" s="7">
        <v>4060</v>
      </c>
      <c r="C125" s="4">
        <v>-4491.3</v>
      </c>
      <c r="D125" s="4">
        <v>-6777</v>
      </c>
      <c r="E125" s="27">
        <v>-4892.8999999999996</v>
      </c>
      <c r="F125" s="4">
        <v>-6777</v>
      </c>
      <c r="G125" s="4">
        <f t="shared" si="40"/>
        <v>-1884.1000000000004</v>
      </c>
      <c r="H125" s="4">
        <f t="shared" si="41"/>
        <v>138.50681599869199</v>
      </c>
      <c r="I125" s="14"/>
    </row>
    <row r="126" spans="1:9" ht="39.75" customHeight="1">
      <c r="A126" s="20" t="s">
        <v>42</v>
      </c>
      <c r="B126" s="7">
        <v>4070</v>
      </c>
      <c r="C126" s="4" t="s">
        <v>21</v>
      </c>
      <c r="D126" s="4" t="s">
        <v>21</v>
      </c>
      <c r="E126" s="4" t="s">
        <v>21</v>
      </c>
      <c r="F126" s="4" t="s">
        <v>21</v>
      </c>
      <c r="G126" s="4"/>
      <c r="H126" s="4"/>
      <c r="I126" s="14"/>
    </row>
    <row r="127" spans="1:9" ht="36.75" customHeight="1">
      <c r="A127" s="63" t="s">
        <v>65</v>
      </c>
      <c r="B127" s="63"/>
      <c r="C127" s="63"/>
      <c r="D127" s="63"/>
      <c r="E127" s="63"/>
      <c r="F127" s="63"/>
      <c r="G127" s="63"/>
      <c r="H127" s="63"/>
      <c r="I127" s="14"/>
    </row>
    <row r="128" spans="1:9" ht="46.5" customHeight="1">
      <c r="A128" s="60" t="s">
        <v>18</v>
      </c>
      <c r="B128" s="59" t="s">
        <v>4</v>
      </c>
      <c r="C128" s="59" t="s">
        <v>73</v>
      </c>
      <c r="D128" s="59"/>
      <c r="E128" s="60" t="s">
        <v>123</v>
      </c>
      <c r="F128" s="60"/>
      <c r="G128" s="60"/>
      <c r="H128" s="60"/>
      <c r="I128" s="14"/>
    </row>
    <row r="129" spans="1:9" ht="45" customHeight="1">
      <c r="A129" s="60"/>
      <c r="B129" s="59"/>
      <c r="C129" s="40" t="s">
        <v>121</v>
      </c>
      <c r="D129" s="40" t="s">
        <v>122</v>
      </c>
      <c r="E129" s="8" t="s">
        <v>66</v>
      </c>
      <c r="F129" s="8" t="s">
        <v>67</v>
      </c>
      <c r="G129" s="8" t="s">
        <v>68</v>
      </c>
      <c r="H129" s="8" t="s">
        <v>69</v>
      </c>
      <c r="I129" s="14"/>
    </row>
    <row r="130" spans="1:9" s="2" customFormat="1" ht="86.25" customHeight="1">
      <c r="A130" s="17" t="s">
        <v>81</v>
      </c>
      <c r="B130" s="9" t="s">
        <v>24</v>
      </c>
      <c r="C130" s="11">
        <f>SUM(C131:C133)</f>
        <v>574</v>
      </c>
      <c r="D130" s="11">
        <f>SUM(D131:D133)</f>
        <v>856</v>
      </c>
      <c r="E130" s="11">
        <f>SUM(E131:E133)</f>
        <v>572</v>
      </c>
      <c r="F130" s="11">
        <f>SUM(F131:F133)</f>
        <v>856</v>
      </c>
      <c r="G130" s="11">
        <f>F130-E130</f>
        <v>284</v>
      </c>
      <c r="H130" s="6">
        <f>F130/E130*100</f>
        <v>149.65034965034965</v>
      </c>
      <c r="I130" s="15"/>
    </row>
    <row r="131" spans="1:9" ht="27.75" customHeight="1">
      <c r="A131" s="18" t="s">
        <v>16</v>
      </c>
      <c r="B131" s="7" t="s">
        <v>25</v>
      </c>
      <c r="C131" s="51">
        <v>1</v>
      </c>
      <c r="D131" s="51">
        <v>1</v>
      </c>
      <c r="E131" s="10">
        <v>1</v>
      </c>
      <c r="F131" s="51">
        <v>1</v>
      </c>
      <c r="G131" s="10">
        <f t="shared" ref="G131:G145" si="42">F131-E131</f>
        <v>0</v>
      </c>
      <c r="H131" s="4">
        <f t="shared" ref="H131:H145" si="43">F131/E131*100</f>
        <v>100</v>
      </c>
      <c r="I131" s="14"/>
    </row>
    <row r="132" spans="1:9" ht="27.75" customHeight="1">
      <c r="A132" s="18" t="s">
        <v>19</v>
      </c>
      <c r="B132" s="7" t="s">
        <v>26</v>
      </c>
      <c r="C132" s="51">
        <v>28</v>
      </c>
      <c r="D132" s="51">
        <v>42</v>
      </c>
      <c r="E132" s="10">
        <v>26</v>
      </c>
      <c r="F132" s="51">
        <v>42</v>
      </c>
      <c r="G132" s="10">
        <f t="shared" si="42"/>
        <v>16</v>
      </c>
      <c r="H132" s="4">
        <f t="shared" si="43"/>
        <v>161.53846153846155</v>
      </c>
      <c r="I132" s="14"/>
    </row>
    <row r="133" spans="1:9" ht="27.75" customHeight="1">
      <c r="A133" s="18" t="s">
        <v>17</v>
      </c>
      <c r="B133" s="7" t="s">
        <v>27</v>
      </c>
      <c r="C133" s="51">
        <v>545</v>
      </c>
      <c r="D133" s="51">
        <v>813</v>
      </c>
      <c r="E133" s="10">
        <v>545</v>
      </c>
      <c r="F133" s="51">
        <v>813</v>
      </c>
      <c r="G133" s="10">
        <f t="shared" si="42"/>
        <v>268</v>
      </c>
      <c r="H133" s="4">
        <f t="shared" si="43"/>
        <v>149.1743119266055</v>
      </c>
      <c r="I133" s="14"/>
    </row>
    <row r="134" spans="1:9" ht="27.75" customHeight="1">
      <c r="A134" s="19" t="s">
        <v>59</v>
      </c>
      <c r="B134" s="5" t="s">
        <v>28</v>
      </c>
      <c r="C134" s="6">
        <f t="shared" ref="C134" si="44">SUM(C135:C137)</f>
        <v>92625.2</v>
      </c>
      <c r="D134" s="6">
        <f t="shared" ref="D134:F134" si="45">SUM(D135:D137)</f>
        <v>158613.29999999999</v>
      </c>
      <c r="E134" s="6">
        <f>SUM(E135:E137)</f>
        <v>91104</v>
      </c>
      <c r="F134" s="6">
        <f t="shared" si="45"/>
        <v>158613.29999999999</v>
      </c>
      <c r="G134" s="11">
        <f t="shared" si="42"/>
        <v>67509.299999999988</v>
      </c>
      <c r="H134" s="6">
        <f t="shared" si="43"/>
        <v>174.10135669125393</v>
      </c>
      <c r="I134" s="14"/>
    </row>
    <row r="135" spans="1:9" ht="27.75" customHeight="1">
      <c r="A135" s="18" t="s">
        <v>16</v>
      </c>
      <c r="B135" s="7">
        <v>8011</v>
      </c>
      <c r="C135" s="4">
        <v>797.3</v>
      </c>
      <c r="D135" s="4">
        <v>748.1</v>
      </c>
      <c r="E135" s="4">
        <v>800</v>
      </c>
      <c r="F135" s="4">
        <v>748.1</v>
      </c>
      <c r="G135" s="10">
        <f t="shared" si="42"/>
        <v>-51.899999999999977</v>
      </c>
      <c r="H135" s="4">
        <f t="shared" si="43"/>
        <v>93.512500000000003</v>
      </c>
      <c r="I135" s="14"/>
    </row>
    <row r="136" spans="1:9" ht="27.75" customHeight="1">
      <c r="A136" s="18" t="s">
        <v>19</v>
      </c>
      <c r="B136" s="7">
        <v>8012</v>
      </c>
      <c r="C136" s="4">
        <v>8281.6</v>
      </c>
      <c r="D136" s="4">
        <v>12919.2</v>
      </c>
      <c r="E136" s="4">
        <v>8200</v>
      </c>
      <c r="F136" s="4">
        <v>12919.2</v>
      </c>
      <c r="G136" s="10">
        <f t="shared" si="42"/>
        <v>4719.2000000000007</v>
      </c>
      <c r="H136" s="4">
        <f t="shared" si="43"/>
        <v>157.55121951219513</v>
      </c>
      <c r="I136" s="14"/>
    </row>
    <row r="137" spans="1:9" ht="27.75" customHeight="1">
      <c r="A137" s="18" t="s">
        <v>17</v>
      </c>
      <c r="B137" s="7">
        <v>8013</v>
      </c>
      <c r="C137" s="4">
        <v>83546.3</v>
      </c>
      <c r="D137" s="4">
        <v>144946</v>
      </c>
      <c r="E137" s="4">
        <v>82104</v>
      </c>
      <c r="F137" s="4">
        <v>144946</v>
      </c>
      <c r="G137" s="10">
        <f t="shared" si="42"/>
        <v>62842</v>
      </c>
      <c r="H137" s="4">
        <f t="shared" si="43"/>
        <v>176.53951086426972</v>
      </c>
      <c r="I137" s="14"/>
    </row>
    <row r="138" spans="1:9" ht="27.75" customHeight="1">
      <c r="A138" s="19" t="s">
        <v>1</v>
      </c>
      <c r="B138" s="5">
        <v>8020</v>
      </c>
      <c r="C138" s="6">
        <f t="shared" ref="C138" si="46">SUM(C139:C141)</f>
        <v>92625.2</v>
      </c>
      <c r="D138" s="6">
        <f t="shared" ref="D138:F138" si="47">SUM(D139:D141)</f>
        <v>158613.29999999999</v>
      </c>
      <c r="E138" s="6">
        <f>SUM(E139:E141)</f>
        <v>91104</v>
      </c>
      <c r="F138" s="6">
        <f t="shared" si="47"/>
        <v>158613.29999999999</v>
      </c>
      <c r="G138" s="11">
        <f t="shared" si="42"/>
        <v>67509.299999999988</v>
      </c>
      <c r="H138" s="6">
        <f t="shared" si="43"/>
        <v>174.10135669125393</v>
      </c>
      <c r="I138" s="14"/>
    </row>
    <row r="139" spans="1:9" ht="27.75" customHeight="1">
      <c r="A139" s="18" t="s">
        <v>16</v>
      </c>
      <c r="B139" s="7">
        <v>8021</v>
      </c>
      <c r="C139" s="4">
        <v>797.3</v>
      </c>
      <c r="D139" s="4">
        <v>748.1</v>
      </c>
      <c r="E139" s="4">
        <v>800</v>
      </c>
      <c r="F139" s="4">
        <v>748.1</v>
      </c>
      <c r="G139" s="10">
        <f t="shared" si="42"/>
        <v>-51.899999999999977</v>
      </c>
      <c r="H139" s="4">
        <f t="shared" si="43"/>
        <v>93.512500000000003</v>
      </c>
      <c r="I139" s="14"/>
    </row>
    <row r="140" spans="1:9" ht="27.75" customHeight="1">
      <c r="A140" s="18" t="s">
        <v>19</v>
      </c>
      <c r="B140" s="7">
        <v>8022</v>
      </c>
      <c r="C140" s="4">
        <v>8281.6</v>
      </c>
      <c r="D140" s="4">
        <v>12919.2</v>
      </c>
      <c r="E140" s="4">
        <v>8200</v>
      </c>
      <c r="F140" s="4">
        <v>12919.2</v>
      </c>
      <c r="G140" s="10">
        <f t="shared" si="42"/>
        <v>4719.2000000000007</v>
      </c>
      <c r="H140" s="4">
        <f t="shared" si="43"/>
        <v>157.55121951219513</v>
      </c>
      <c r="I140" s="14"/>
    </row>
    <row r="141" spans="1:9" ht="27.75" customHeight="1">
      <c r="A141" s="18" t="s">
        <v>17</v>
      </c>
      <c r="B141" s="7">
        <v>8023</v>
      </c>
      <c r="C141" s="4">
        <v>83546.3</v>
      </c>
      <c r="D141" s="4">
        <v>144946</v>
      </c>
      <c r="E141" s="4">
        <v>82104</v>
      </c>
      <c r="F141" s="4">
        <v>144946</v>
      </c>
      <c r="G141" s="10">
        <f t="shared" si="42"/>
        <v>62842</v>
      </c>
      <c r="H141" s="4">
        <f t="shared" si="43"/>
        <v>176.53951086426972</v>
      </c>
      <c r="I141" s="14"/>
    </row>
    <row r="142" spans="1:9" s="2" customFormat="1" ht="56.25" customHeight="1">
      <c r="A142" s="17" t="s">
        <v>41</v>
      </c>
      <c r="B142" s="9" t="s">
        <v>60</v>
      </c>
      <c r="C142" s="11">
        <f t="shared" ref="C142" si="48">(C138/C130)/12*1000</f>
        <v>13447.328687572588</v>
      </c>
      <c r="D142" s="11">
        <f t="shared" ref="D142:F145" si="49">(D138/D130)/12*1000</f>
        <v>15441.325934579439</v>
      </c>
      <c r="E142" s="52">
        <f t="shared" si="49"/>
        <v>13272.727272727274</v>
      </c>
      <c r="F142" s="11">
        <f t="shared" si="49"/>
        <v>15441.325934579439</v>
      </c>
      <c r="G142" s="11">
        <f t="shared" si="42"/>
        <v>2168.5986618521656</v>
      </c>
      <c r="H142" s="6">
        <f t="shared" si="43"/>
        <v>116.33875704135193</v>
      </c>
      <c r="I142" s="15"/>
    </row>
    <row r="143" spans="1:9" ht="27.75" customHeight="1">
      <c r="A143" s="18" t="s">
        <v>16</v>
      </c>
      <c r="B143" s="7">
        <v>8031</v>
      </c>
      <c r="C143" s="10">
        <f>(C139/C131)/12*1000</f>
        <v>66441.666666666657</v>
      </c>
      <c r="D143" s="10">
        <f>(D139/D131)/12*1000</f>
        <v>62341.666666666672</v>
      </c>
      <c r="E143" s="53">
        <f t="shared" si="49"/>
        <v>66666.666666666672</v>
      </c>
      <c r="F143" s="10">
        <f>(F139/F131)/12*1000</f>
        <v>62341.666666666672</v>
      </c>
      <c r="G143" s="10">
        <f t="shared" si="42"/>
        <v>-4325</v>
      </c>
      <c r="H143" s="10">
        <f t="shared" si="43"/>
        <v>93.512500000000003</v>
      </c>
      <c r="I143" s="14"/>
    </row>
    <row r="144" spans="1:9" ht="27.75" customHeight="1">
      <c r="A144" s="18" t="s">
        <v>19</v>
      </c>
      <c r="B144" s="7">
        <v>8032</v>
      </c>
      <c r="C144" s="10">
        <f t="shared" ref="C144" si="50">(C140/C132)/12*1000</f>
        <v>24647.61904761905</v>
      </c>
      <c r="D144" s="10">
        <f t="shared" ref="D144:F144" si="51">(D140/D132)/12*1000</f>
        <v>25633.333333333336</v>
      </c>
      <c r="E144" s="53">
        <f t="shared" si="49"/>
        <v>26282.051282051281</v>
      </c>
      <c r="F144" s="10">
        <f t="shared" si="51"/>
        <v>25633.333333333336</v>
      </c>
      <c r="G144" s="10">
        <f t="shared" si="42"/>
        <v>-648.71794871794555</v>
      </c>
      <c r="H144" s="10">
        <f t="shared" si="43"/>
        <v>97.531707317073185</v>
      </c>
      <c r="I144" s="14"/>
    </row>
    <row r="145" spans="1:9" ht="27.75" customHeight="1">
      <c r="A145" s="18" t="s">
        <v>17</v>
      </c>
      <c r="B145" s="7">
        <v>8033</v>
      </c>
      <c r="C145" s="10">
        <f t="shared" ref="C145" si="52">(C141/C133)/12*1000</f>
        <v>12774.663608562692</v>
      </c>
      <c r="D145" s="10">
        <f t="shared" ref="D145:F145" si="53">(D141/D133)/12*1000</f>
        <v>14857.113571135711</v>
      </c>
      <c r="E145" s="53">
        <f t="shared" si="49"/>
        <v>12554.128440366974</v>
      </c>
      <c r="F145" s="10">
        <f t="shared" si="53"/>
        <v>14857.113571135711</v>
      </c>
      <c r="G145" s="10">
        <f t="shared" si="42"/>
        <v>2302.9851307687368</v>
      </c>
      <c r="H145" s="10">
        <f t="shared" si="43"/>
        <v>118.3444445523087</v>
      </c>
      <c r="I145" s="14"/>
    </row>
    <row r="146" spans="1:9" s="2" customFormat="1">
      <c r="A146" s="42"/>
      <c r="B146" s="34"/>
      <c r="C146" s="43"/>
      <c r="D146" s="35"/>
      <c r="E146" s="44"/>
      <c r="F146" s="44"/>
      <c r="G146" s="44"/>
      <c r="H146" s="44"/>
      <c r="I146" s="15"/>
    </row>
    <row r="147" spans="1:9" s="2" customFormat="1">
      <c r="A147" s="42"/>
      <c r="B147" s="34"/>
      <c r="C147" s="43"/>
      <c r="D147" s="35"/>
      <c r="E147" s="44"/>
      <c r="F147" s="44"/>
      <c r="G147" s="44"/>
      <c r="H147" s="44"/>
      <c r="I147" s="15"/>
    </row>
    <row r="148" spans="1:9" s="2" customFormat="1" ht="28.5" customHeight="1">
      <c r="A148" s="41" t="s">
        <v>77</v>
      </c>
      <c r="B148" s="45"/>
      <c r="C148" s="67"/>
      <c r="D148" s="68"/>
      <c r="E148" s="46"/>
      <c r="F148" s="69" t="s">
        <v>78</v>
      </c>
      <c r="G148" s="69"/>
      <c r="H148" s="69"/>
      <c r="I148" s="15"/>
    </row>
    <row r="149" spans="1:9" s="2" customFormat="1">
      <c r="A149" s="34" t="s">
        <v>8</v>
      </c>
      <c r="B149" s="25"/>
      <c r="C149" s="66" t="s">
        <v>9</v>
      </c>
      <c r="D149" s="66"/>
      <c r="E149" s="36"/>
      <c r="F149" s="70" t="s">
        <v>13</v>
      </c>
      <c r="G149" s="70"/>
      <c r="H149" s="70"/>
      <c r="I149" s="15"/>
    </row>
    <row r="150" spans="1:9" s="2" customFormat="1">
      <c r="A150" s="47"/>
      <c r="B150" s="34"/>
      <c r="C150" s="34"/>
      <c r="D150" s="34"/>
      <c r="E150" s="25"/>
      <c r="F150" s="25"/>
      <c r="G150" s="25"/>
      <c r="H150" s="25"/>
      <c r="I150" s="15"/>
    </row>
    <row r="151" spans="1:9" s="2" customFormat="1">
      <c r="A151" s="47"/>
      <c r="B151" s="34"/>
      <c r="C151" s="34"/>
      <c r="D151" s="34"/>
      <c r="E151" s="25"/>
      <c r="F151" s="25"/>
      <c r="G151" s="25"/>
      <c r="H151" s="25"/>
      <c r="I151" s="15"/>
    </row>
    <row r="152" spans="1:9" s="2" customFormat="1">
      <c r="A152" s="16"/>
      <c r="B152" s="15"/>
      <c r="C152" s="15"/>
      <c r="D152" s="34"/>
      <c r="E152" s="23"/>
      <c r="F152" s="14"/>
      <c r="G152" s="14"/>
      <c r="H152" s="14"/>
      <c r="I152" s="15"/>
    </row>
    <row r="153" spans="1:9" s="2" customFormat="1">
      <c r="A153" s="3"/>
      <c r="D153" s="34"/>
      <c r="E153" s="24"/>
      <c r="F153" s="1"/>
      <c r="G153" s="1"/>
      <c r="H153" s="1"/>
    </row>
    <row r="154" spans="1:9" s="2" customFormat="1">
      <c r="A154" s="3"/>
      <c r="D154" s="34"/>
      <c r="E154" s="24"/>
      <c r="F154" s="1"/>
      <c r="G154" s="1"/>
      <c r="H154" s="1"/>
    </row>
    <row r="155" spans="1:9" s="2" customFormat="1">
      <c r="A155" s="3"/>
      <c r="D155" s="34"/>
      <c r="E155" s="24"/>
      <c r="F155" s="1"/>
      <c r="G155" s="1"/>
      <c r="H155" s="1"/>
    </row>
    <row r="156" spans="1:9" s="2" customFormat="1">
      <c r="A156" s="3"/>
      <c r="D156" s="34"/>
      <c r="E156" s="24"/>
      <c r="F156" s="1"/>
      <c r="G156" s="1"/>
      <c r="H156" s="1"/>
    </row>
    <row r="157" spans="1:9" s="2" customFormat="1">
      <c r="A157" s="3"/>
      <c r="D157" s="34"/>
      <c r="E157" s="24"/>
      <c r="F157" s="1"/>
      <c r="G157" s="1"/>
      <c r="H157" s="1"/>
    </row>
    <row r="158" spans="1:9" s="2" customFormat="1">
      <c r="A158" s="3"/>
      <c r="D158" s="34"/>
      <c r="E158" s="24"/>
      <c r="F158" s="1"/>
      <c r="G158" s="1"/>
      <c r="H158" s="1"/>
    </row>
    <row r="159" spans="1:9" s="2" customFormat="1">
      <c r="A159" s="3"/>
      <c r="D159" s="34"/>
      <c r="E159" s="24"/>
      <c r="F159" s="1"/>
      <c r="G159" s="1"/>
      <c r="H159" s="1"/>
    </row>
    <row r="160" spans="1:9" s="2" customFormat="1">
      <c r="A160" s="3"/>
      <c r="D160" s="34"/>
      <c r="E160" s="24"/>
      <c r="F160" s="1"/>
      <c r="G160" s="1"/>
      <c r="H160" s="1"/>
    </row>
    <row r="161" spans="1:8" s="2" customFormat="1">
      <c r="A161" s="3"/>
      <c r="D161" s="34"/>
      <c r="E161" s="24"/>
      <c r="F161" s="1"/>
      <c r="G161" s="1"/>
      <c r="H161" s="1"/>
    </row>
    <row r="162" spans="1:8" s="2" customFormat="1">
      <c r="A162" s="3"/>
      <c r="D162" s="34"/>
      <c r="E162" s="24"/>
      <c r="F162" s="1"/>
      <c r="G162" s="1"/>
      <c r="H162" s="1"/>
    </row>
    <row r="163" spans="1:8" s="2" customFormat="1">
      <c r="A163" s="3"/>
      <c r="D163" s="34"/>
      <c r="E163" s="24"/>
      <c r="F163" s="1"/>
      <c r="G163" s="1"/>
      <c r="H163" s="1"/>
    </row>
    <row r="164" spans="1:8" s="2" customFormat="1">
      <c r="A164" s="3"/>
      <c r="D164" s="34"/>
      <c r="E164" s="24"/>
      <c r="F164" s="1"/>
      <c r="G164" s="1"/>
      <c r="H164" s="1"/>
    </row>
    <row r="165" spans="1:8" s="2" customFormat="1">
      <c r="A165" s="3"/>
      <c r="D165" s="34"/>
      <c r="E165" s="24"/>
      <c r="F165" s="1"/>
      <c r="G165" s="1"/>
      <c r="H165" s="1"/>
    </row>
    <row r="166" spans="1:8" s="2" customFormat="1">
      <c r="A166" s="3"/>
      <c r="D166" s="34"/>
      <c r="E166" s="24"/>
      <c r="F166" s="1"/>
      <c r="G166" s="1"/>
      <c r="H166" s="1"/>
    </row>
    <row r="167" spans="1:8" s="2" customFormat="1">
      <c r="A167" s="3"/>
      <c r="D167" s="34"/>
      <c r="E167" s="24"/>
      <c r="F167" s="1"/>
      <c r="G167" s="1"/>
      <c r="H167" s="1"/>
    </row>
    <row r="168" spans="1:8" s="2" customFormat="1">
      <c r="A168" s="3"/>
      <c r="D168" s="34"/>
      <c r="E168" s="24"/>
      <c r="F168" s="1"/>
      <c r="G168" s="1"/>
      <c r="H168" s="1"/>
    </row>
    <row r="169" spans="1:8" s="2" customFormat="1">
      <c r="A169" s="3"/>
      <c r="D169" s="34"/>
      <c r="E169" s="24"/>
      <c r="F169" s="1"/>
      <c r="G169" s="1"/>
      <c r="H169" s="1"/>
    </row>
    <row r="170" spans="1:8" s="2" customFormat="1">
      <c r="A170" s="3"/>
      <c r="D170" s="34"/>
      <c r="E170" s="24"/>
      <c r="F170" s="1"/>
      <c r="G170" s="1"/>
      <c r="H170" s="1"/>
    </row>
    <row r="171" spans="1:8" s="2" customFormat="1">
      <c r="A171" s="3"/>
      <c r="D171" s="34"/>
      <c r="E171" s="24"/>
      <c r="F171" s="1"/>
      <c r="G171" s="1"/>
      <c r="H171" s="1"/>
    </row>
    <row r="172" spans="1:8" s="2" customFormat="1">
      <c r="A172" s="3"/>
      <c r="D172" s="34"/>
      <c r="E172" s="24"/>
      <c r="F172" s="1"/>
      <c r="G172" s="1"/>
      <c r="H172" s="1"/>
    </row>
    <row r="173" spans="1:8" s="2" customFormat="1">
      <c r="A173" s="3"/>
      <c r="D173" s="34"/>
      <c r="E173" s="24"/>
      <c r="F173" s="1"/>
      <c r="G173" s="1"/>
      <c r="H173" s="1"/>
    </row>
    <row r="174" spans="1:8" s="2" customFormat="1">
      <c r="A174" s="3"/>
      <c r="D174" s="34"/>
      <c r="E174" s="24"/>
      <c r="F174" s="1"/>
      <c r="G174" s="1"/>
      <c r="H174" s="1"/>
    </row>
    <row r="175" spans="1:8" s="2" customFormat="1">
      <c r="A175" s="3"/>
      <c r="D175" s="34"/>
      <c r="E175" s="24"/>
      <c r="F175" s="1"/>
      <c r="G175" s="1"/>
      <c r="H175" s="1"/>
    </row>
    <row r="176" spans="1:8" s="2" customFormat="1">
      <c r="A176" s="3"/>
      <c r="D176" s="34"/>
      <c r="E176" s="24"/>
      <c r="F176" s="1"/>
      <c r="G176" s="1"/>
      <c r="H176" s="1"/>
    </row>
    <row r="177" spans="1:8" s="2" customFormat="1">
      <c r="A177" s="3"/>
      <c r="D177" s="34"/>
      <c r="E177" s="24"/>
      <c r="F177" s="1"/>
      <c r="G177" s="1"/>
      <c r="H177" s="1"/>
    </row>
    <row r="178" spans="1:8" s="2" customFormat="1">
      <c r="A178" s="3"/>
      <c r="D178" s="34"/>
      <c r="E178" s="24"/>
      <c r="F178" s="1"/>
      <c r="G178" s="1"/>
      <c r="H178" s="1"/>
    </row>
    <row r="179" spans="1:8" s="2" customFormat="1">
      <c r="A179" s="3"/>
      <c r="D179" s="34"/>
      <c r="E179" s="24"/>
      <c r="F179" s="1"/>
      <c r="G179" s="1"/>
      <c r="H179" s="1"/>
    </row>
    <row r="180" spans="1:8" s="2" customFormat="1">
      <c r="A180" s="3"/>
      <c r="D180" s="34"/>
      <c r="E180" s="24"/>
      <c r="F180" s="1"/>
      <c r="G180" s="1"/>
      <c r="H180" s="1"/>
    </row>
    <row r="181" spans="1:8" s="2" customFormat="1">
      <c r="A181" s="3"/>
      <c r="D181" s="34"/>
      <c r="E181" s="24"/>
      <c r="F181" s="1"/>
      <c r="G181" s="1"/>
      <c r="H181" s="1"/>
    </row>
    <row r="182" spans="1:8" s="2" customFormat="1">
      <c r="A182" s="3"/>
      <c r="D182" s="34"/>
      <c r="E182" s="24"/>
      <c r="F182" s="1"/>
      <c r="G182" s="1"/>
      <c r="H182" s="1"/>
    </row>
    <row r="183" spans="1:8" s="2" customFormat="1">
      <c r="A183" s="3"/>
      <c r="D183" s="34"/>
      <c r="E183" s="24"/>
      <c r="F183" s="1"/>
      <c r="G183" s="1"/>
      <c r="H183" s="1"/>
    </row>
    <row r="184" spans="1:8" s="2" customFormat="1">
      <c r="A184" s="3"/>
      <c r="D184" s="34"/>
      <c r="E184" s="24"/>
      <c r="F184" s="1"/>
      <c r="G184" s="1"/>
      <c r="H184" s="1"/>
    </row>
    <row r="185" spans="1:8" s="2" customFormat="1">
      <c r="A185" s="3"/>
      <c r="D185" s="34"/>
      <c r="E185" s="24"/>
      <c r="F185" s="1"/>
      <c r="G185" s="1"/>
      <c r="H185" s="1"/>
    </row>
    <row r="186" spans="1:8" s="2" customFormat="1">
      <c r="A186" s="3"/>
      <c r="D186" s="34"/>
      <c r="E186" s="24"/>
      <c r="F186" s="1"/>
      <c r="G186" s="1"/>
      <c r="H186" s="1"/>
    </row>
    <row r="187" spans="1:8" s="2" customFormat="1">
      <c r="A187" s="3"/>
      <c r="D187" s="34"/>
      <c r="E187" s="24"/>
      <c r="F187" s="1"/>
      <c r="G187" s="1"/>
      <c r="H187" s="1"/>
    </row>
    <row r="188" spans="1:8" s="2" customFormat="1">
      <c r="A188" s="3"/>
      <c r="D188" s="34"/>
      <c r="E188" s="24"/>
      <c r="F188" s="1"/>
      <c r="G188" s="1"/>
      <c r="H188" s="1"/>
    </row>
    <row r="189" spans="1:8" s="2" customFormat="1">
      <c r="A189" s="3"/>
      <c r="D189" s="34"/>
      <c r="E189" s="24"/>
      <c r="F189" s="1"/>
      <c r="G189" s="1"/>
      <c r="H189" s="1"/>
    </row>
    <row r="190" spans="1:8" s="2" customFormat="1">
      <c r="A190" s="3"/>
      <c r="D190" s="34"/>
      <c r="E190" s="24"/>
      <c r="F190" s="1"/>
      <c r="G190" s="1"/>
      <c r="H190" s="1"/>
    </row>
    <row r="191" spans="1:8" s="2" customFormat="1">
      <c r="A191" s="3"/>
      <c r="D191" s="34"/>
      <c r="E191" s="24"/>
      <c r="F191" s="1"/>
      <c r="G191" s="1"/>
      <c r="H191" s="1"/>
    </row>
    <row r="192" spans="1:8" s="2" customFormat="1">
      <c r="A192" s="3"/>
      <c r="D192" s="34"/>
      <c r="E192" s="24"/>
      <c r="F192" s="1"/>
      <c r="G192" s="1"/>
      <c r="H192" s="1"/>
    </row>
    <row r="193" spans="1:8" s="2" customFormat="1">
      <c r="A193" s="3"/>
      <c r="D193" s="34"/>
      <c r="E193" s="24"/>
      <c r="F193" s="1"/>
      <c r="G193" s="1"/>
      <c r="H193" s="1"/>
    </row>
    <row r="194" spans="1:8" s="2" customFormat="1">
      <c r="A194" s="3"/>
      <c r="D194" s="34"/>
      <c r="E194" s="24"/>
      <c r="F194" s="1"/>
      <c r="G194" s="1"/>
      <c r="H194" s="1"/>
    </row>
    <row r="195" spans="1:8" s="2" customFormat="1">
      <c r="A195" s="3"/>
      <c r="D195" s="34"/>
      <c r="E195" s="24"/>
      <c r="F195" s="1"/>
      <c r="G195" s="1"/>
      <c r="H195" s="1"/>
    </row>
    <row r="196" spans="1:8" s="2" customFormat="1">
      <c r="A196" s="3"/>
      <c r="D196" s="34"/>
      <c r="E196" s="24"/>
      <c r="F196" s="1"/>
      <c r="G196" s="1"/>
      <c r="H196" s="1"/>
    </row>
    <row r="197" spans="1:8" s="2" customFormat="1">
      <c r="A197" s="3"/>
      <c r="D197" s="34"/>
      <c r="E197" s="24"/>
      <c r="F197" s="1"/>
      <c r="G197" s="1"/>
      <c r="H197" s="1"/>
    </row>
    <row r="198" spans="1:8" s="2" customFormat="1">
      <c r="A198" s="3"/>
      <c r="D198" s="34"/>
      <c r="E198" s="24"/>
      <c r="F198" s="1"/>
      <c r="G198" s="1"/>
      <c r="H198" s="1"/>
    </row>
    <row r="199" spans="1:8" s="2" customFormat="1">
      <c r="A199" s="3"/>
      <c r="D199" s="34"/>
      <c r="E199" s="24"/>
      <c r="F199" s="1"/>
      <c r="G199" s="1"/>
      <c r="H199" s="1"/>
    </row>
    <row r="200" spans="1:8" s="2" customFormat="1">
      <c r="A200" s="3"/>
      <c r="D200" s="34"/>
      <c r="E200" s="24"/>
      <c r="F200" s="1"/>
      <c r="G200" s="1"/>
      <c r="H200" s="1"/>
    </row>
    <row r="201" spans="1:8" s="2" customFormat="1">
      <c r="A201" s="3"/>
      <c r="D201" s="34"/>
      <c r="E201" s="24"/>
      <c r="F201" s="1"/>
      <c r="G201" s="1"/>
      <c r="H201" s="1"/>
    </row>
    <row r="202" spans="1:8" s="2" customFormat="1">
      <c r="A202" s="3"/>
      <c r="D202" s="34"/>
      <c r="E202" s="24"/>
      <c r="F202" s="1"/>
      <c r="G202" s="1"/>
      <c r="H202" s="1"/>
    </row>
    <row r="203" spans="1:8" s="2" customFormat="1">
      <c r="A203" s="3"/>
      <c r="D203" s="34"/>
      <c r="E203" s="24"/>
      <c r="F203" s="1"/>
      <c r="G203" s="1"/>
      <c r="H203" s="1"/>
    </row>
    <row r="204" spans="1:8" s="2" customFormat="1">
      <c r="A204" s="3"/>
      <c r="D204" s="34"/>
      <c r="E204" s="24"/>
      <c r="F204" s="1"/>
      <c r="G204" s="1"/>
      <c r="H204" s="1"/>
    </row>
    <row r="205" spans="1:8" s="2" customFormat="1">
      <c r="A205" s="3"/>
      <c r="D205" s="34"/>
      <c r="E205" s="24"/>
      <c r="F205" s="1"/>
      <c r="G205" s="1"/>
      <c r="H205" s="1"/>
    </row>
    <row r="206" spans="1:8" s="2" customFormat="1">
      <c r="A206" s="3"/>
      <c r="D206" s="34"/>
      <c r="E206" s="24"/>
      <c r="F206" s="1"/>
      <c r="G206" s="1"/>
      <c r="H206" s="1"/>
    </row>
    <row r="207" spans="1:8" s="2" customFormat="1">
      <c r="A207" s="3"/>
      <c r="D207" s="34"/>
      <c r="E207" s="24"/>
      <c r="F207" s="1"/>
      <c r="G207" s="1"/>
      <c r="H207" s="1"/>
    </row>
    <row r="208" spans="1:8" s="2" customFormat="1">
      <c r="A208" s="3"/>
      <c r="D208" s="34"/>
      <c r="E208" s="24"/>
      <c r="F208" s="1"/>
      <c r="G208" s="1"/>
      <c r="H208" s="1"/>
    </row>
    <row r="209" spans="1:8" s="2" customFormat="1">
      <c r="A209" s="3"/>
      <c r="D209" s="34"/>
      <c r="E209" s="24"/>
      <c r="F209" s="1"/>
      <c r="G209" s="1"/>
      <c r="H209" s="1"/>
    </row>
    <row r="210" spans="1:8" s="2" customFormat="1">
      <c r="A210" s="3"/>
      <c r="D210" s="34"/>
      <c r="E210" s="24"/>
      <c r="F210" s="1"/>
      <c r="G210" s="1"/>
      <c r="H210" s="1"/>
    </row>
    <row r="211" spans="1:8" s="2" customFormat="1">
      <c r="A211" s="3"/>
      <c r="D211" s="34"/>
      <c r="E211" s="24"/>
      <c r="F211" s="1"/>
      <c r="G211" s="1"/>
      <c r="H211" s="1"/>
    </row>
    <row r="212" spans="1:8" s="2" customFormat="1">
      <c r="A212" s="3"/>
      <c r="D212" s="34"/>
      <c r="E212" s="24"/>
      <c r="F212" s="1"/>
      <c r="G212" s="1"/>
      <c r="H212" s="1"/>
    </row>
    <row r="213" spans="1:8" s="2" customFormat="1">
      <c r="A213" s="3"/>
      <c r="D213" s="34"/>
      <c r="E213" s="24"/>
      <c r="F213" s="1"/>
      <c r="G213" s="1"/>
      <c r="H213" s="1"/>
    </row>
    <row r="214" spans="1:8" s="2" customFormat="1">
      <c r="A214" s="3"/>
      <c r="D214" s="34"/>
      <c r="E214" s="24"/>
      <c r="F214" s="1"/>
      <c r="G214" s="1"/>
      <c r="H214" s="1"/>
    </row>
    <row r="215" spans="1:8" s="2" customFormat="1">
      <c r="A215" s="3"/>
      <c r="D215" s="34"/>
      <c r="E215" s="24"/>
      <c r="F215" s="1"/>
      <c r="G215" s="1"/>
      <c r="H215" s="1"/>
    </row>
    <row r="216" spans="1:8" s="2" customFormat="1">
      <c r="A216" s="3"/>
      <c r="D216" s="34"/>
      <c r="E216" s="24"/>
      <c r="F216" s="1"/>
      <c r="G216" s="1"/>
      <c r="H216" s="1"/>
    </row>
    <row r="217" spans="1:8" s="2" customFormat="1">
      <c r="A217" s="3"/>
      <c r="D217" s="34"/>
      <c r="E217" s="24"/>
      <c r="F217" s="1"/>
      <c r="G217" s="1"/>
      <c r="H217" s="1"/>
    </row>
    <row r="218" spans="1:8" s="2" customFormat="1">
      <c r="A218" s="3"/>
      <c r="D218" s="34"/>
      <c r="E218" s="24"/>
      <c r="F218" s="1"/>
      <c r="G218" s="1"/>
      <c r="H218" s="1"/>
    </row>
    <row r="219" spans="1:8" s="2" customFormat="1">
      <c r="A219" s="3"/>
      <c r="D219" s="34"/>
      <c r="E219" s="24"/>
      <c r="F219" s="1"/>
      <c r="G219" s="1"/>
      <c r="H219" s="1"/>
    </row>
    <row r="220" spans="1:8" s="2" customFormat="1">
      <c r="A220" s="3"/>
      <c r="D220" s="34"/>
      <c r="E220" s="24"/>
      <c r="F220" s="1"/>
      <c r="G220" s="1"/>
      <c r="H220" s="1"/>
    </row>
    <row r="221" spans="1:8" s="2" customFormat="1">
      <c r="A221" s="3"/>
      <c r="D221" s="34"/>
      <c r="E221" s="24"/>
      <c r="F221" s="1"/>
      <c r="G221" s="1"/>
      <c r="H221" s="1"/>
    </row>
    <row r="222" spans="1:8" s="2" customFormat="1">
      <c r="A222" s="3"/>
      <c r="D222" s="34"/>
      <c r="E222" s="24"/>
      <c r="F222" s="1"/>
      <c r="G222" s="1"/>
      <c r="H222" s="1"/>
    </row>
    <row r="223" spans="1:8" s="2" customFormat="1">
      <c r="A223" s="3"/>
      <c r="D223" s="34"/>
      <c r="E223" s="24"/>
      <c r="F223" s="1"/>
      <c r="G223" s="1"/>
      <c r="H223" s="1"/>
    </row>
    <row r="224" spans="1:8" s="2" customFormat="1">
      <c r="A224" s="3"/>
      <c r="D224" s="34"/>
      <c r="E224" s="24"/>
      <c r="F224" s="1"/>
      <c r="G224" s="1"/>
      <c r="H224" s="1"/>
    </row>
    <row r="225" spans="1:8" s="2" customFormat="1">
      <c r="A225" s="3"/>
      <c r="D225" s="34"/>
      <c r="E225" s="24"/>
      <c r="F225" s="1"/>
      <c r="G225" s="1"/>
      <c r="H225" s="1"/>
    </row>
    <row r="226" spans="1:8" s="2" customFormat="1">
      <c r="A226" s="3"/>
      <c r="D226" s="34"/>
      <c r="E226" s="24"/>
      <c r="F226" s="1"/>
      <c r="G226" s="1"/>
      <c r="H226" s="1"/>
    </row>
    <row r="227" spans="1:8" s="2" customFormat="1">
      <c r="A227" s="3"/>
      <c r="D227" s="34"/>
      <c r="E227" s="24"/>
      <c r="F227" s="1"/>
      <c r="G227" s="1"/>
      <c r="H227" s="1"/>
    </row>
    <row r="228" spans="1:8" s="2" customFormat="1">
      <c r="A228" s="3"/>
      <c r="D228" s="34"/>
      <c r="E228" s="24"/>
      <c r="F228" s="1"/>
      <c r="G228" s="1"/>
      <c r="H228" s="1"/>
    </row>
    <row r="229" spans="1:8" s="2" customFormat="1">
      <c r="A229" s="3"/>
      <c r="D229" s="34"/>
      <c r="E229" s="24"/>
      <c r="F229" s="1"/>
      <c r="G229" s="1"/>
      <c r="H229" s="1"/>
    </row>
    <row r="230" spans="1:8" s="2" customFormat="1">
      <c r="A230" s="3"/>
      <c r="D230" s="34"/>
      <c r="E230" s="24"/>
      <c r="F230" s="1"/>
      <c r="G230" s="1"/>
      <c r="H230" s="1"/>
    </row>
    <row r="231" spans="1:8" s="2" customFormat="1">
      <c r="A231" s="3"/>
      <c r="D231" s="34"/>
      <c r="E231" s="24"/>
      <c r="F231" s="1"/>
      <c r="G231" s="1"/>
      <c r="H231" s="1"/>
    </row>
    <row r="232" spans="1:8" s="2" customFormat="1">
      <c r="A232" s="3"/>
      <c r="D232" s="34"/>
      <c r="E232" s="24"/>
      <c r="F232" s="1"/>
      <c r="G232" s="1"/>
      <c r="H232" s="1"/>
    </row>
    <row r="233" spans="1:8" s="2" customFormat="1">
      <c r="A233" s="3"/>
      <c r="D233" s="34"/>
      <c r="E233" s="24"/>
      <c r="F233" s="1"/>
      <c r="G233" s="1"/>
      <c r="H233" s="1"/>
    </row>
    <row r="234" spans="1:8" s="2" customFormat="1">
      <c r="A234" s="3"/>
      <c r="D234" s="34"/>
      <c r="E234" s="24"/>
      <c r="F234" s="1"/>
      <c r="G234" s="1"/>
      <c r="H234" s="1"/>
    </row>
    <row r="235" spans="1:8" s="2" customFormat="1">
      <c r="A235" s="3"/>
      <c r="D235" s="34"/>
      <c r="E235" s="24"/>
      <c r="F235" s="1"/>
      <c r="G235" s="1"/>
      <c r="H235" s="1"/>
    </row>
    <row r="236" spans="1:8" s="2" customFormat="1">
      <c r="A236" s="3"/>
      <c r="D236" s="34"/>
      <c r="E236" s="24"/>
      <c r="F236" s="1"/>
      <c r="G236" s="1"/>
      <c r="H236" s="1"/>
    </row>
    <row r="237" spans="1:8" s="2" customFormat="1">
      <c r="A237" s="3"/>
      <c r="D237" s="34"/>
      <c r="E237" s="24"/>
      <c r="F237" s="1"/>
      <c r="G237" s="1"/>
      <c r="H237" s="1"/>
    </row>
    <row r="238" spans="1:8" s="2" customFormat="1">
      <c r="A238" s="3"/>
      <c r="D238" s="34"/>
      <c r="E238" s="24"/>
      <c r="F238" s="1"/>
      <c r="G238" s="1"/>
      <c r="H238" s="1"/>
    </row>
    <row r="239" spans="1:8" s="2" customFormat="1">
      <c r="A239" s="3"/>
      <c r="D239" s="34"/>
      <c r="E239" s="24"/>
      <c r="F239" s="1"/>
      <c r="G239" s="1"/>
      <c r="H239" s="1"/>
    </row>
    <row r="240" spans="1:8" s="2" customFormat="1">
      <c r="A240" s="3"/>
      <c r="D240" s="34"/>
      <c r="E240" s="24"/>
      <c r="F240" s="1"/>
      <c r="G240" s="1"/>
      <c r="H240" s="1"/>
    </row>
    <row r="241" spans="1:8" s="2" customFormat="1">
      <c r="A241" s="3"/>
      <c r="D241" s="34"/>
      <c r="E241" s="24"/>
      <c r="F241" s="1"/>
      <c r="G241" s="1"/>
      <c r="H241" s="1"/>
    </row>
    <row r="242" spans="1:8" s="2" customFormat="1">
      <c r="A242" s="3"/>
      <c r="D242" s="34"/>
      <c r="E242" s="24"/>
      <c r="F242" s="1"/>
      <c r="G242" s="1"/>
      <c r="H242" s="1"/>
    </row>
    <row r="243" spans="1:8" s="2" customFormat="1">
      <c r="A243" s="3"/>
      <c r="D243" s="34"/>
      <c r="E243" s="24"/>
      <c r="F243" s="1"/>
      <c r="G243" s="1"/>
      <c r="H243" s="1"/>
    </row>
    <row r="244" spans="1:8" s="2" customFormat="1">
      <c r="A244" s="3"/>
      <c r="D244" s="34"/>
      <c r="E244" s="24"/>
      <c r="F244" s="1"/>
      <c r="G244" s="1"/>
      <c r="H244" s="1"/>
    </row>
    <row r="245" spans="1:8" s="2" customFormat="1">
      <c r="A245" s="3"/>
      <c r="D245" s="34"/>
      <c r="E245" s="24"/>
      <c r="F245" s="1"/>
      <c r="G245" s="1"/>
      <c r="H245" s="1"/>
    </row>
    <row r="246" spans="1:8" s="2" customFormat="1">
      <c r="A246" s="3"/>
      <c r="D246" s="34"/>
      <c r="E246" s="24"/>
      <c r="F246" s="1"/>
      <c r="G246" s="1"/>
      <c r="H246" s="1"/>
    </row>
    <row r="247" spans="1:8" s="2" customFormat="1">
      <c r="A247" s="3"/>
      <c r="D247" s="34"/>
      <c r="E247" s="24"/>
      <c r="F247" s="1"/>
      <c r="G247" s="1"/>
      <c r="H247" s="1"/>
    </row>
    <row r="248" spans="1:8" s="2" customFormat="1">
      <c r="A248" s="3"/>
      <c r="D248" s="34"/>
      <c r="E248" s="24"/>
      <c r="F248" s="1"/>
      <c r="G248" s="1"/>
      <c r="H248" s="1"/>
    </row>
    <row r="249" spans="1:8" s="2" customFormat="1">
      <c r="A249" s="3"/>
      <c r="D249" s="34"/>
      <c r="E249" s="24"/>
      <c r="F249" s="1"/>
      <c r="G249" s="1"/>
      <c r="H249" s="1"/>
    </row>
    <row r="250" spans="1:8" s="2" customFormat="1">
      <c r="A250" s="3"/>
      <c r="D250" s="34"/>
      <c r="E250" s="24"/>
      <c r="F250" s="1"/>
      <c r="G250" s="1"/>
      <c r="H250" s="1"/>
    </row>
    <row r="251" spans="1:8" s="2" customFormat="1">
      <c r="A251" s="3"/>
      <c r="D251" s="34"/>
      <c r="E251" s="24"/>
      <c r="F251" s="1"/>
      <c r="G251" s="1"/>
      <c r="H251" s="1"/>
    </row>
    <row r="252" spans="1:8" s="2" customFormat="1">
      <c r="A252" s="3"/>
      <c r="D252" s="34"/>
      <c r="E252" s="24"/>
      <c r="F252" s="1"/>
      <c r="G252" s="1"/>
      <c r="H252" s="1"/>
    </row>
    <row r="253" spans="1:8" s="2" customFormat="1">
      <c r="A253" s="3"/>
      <c r="D253" s="34"/>
      <c r="E253" s="24"/>
      <c r="F253" s="1"/>
      <c r="G253" s="1"/>
      <c r="H253" s="1"/>
    </row>
    <row r="254" spans="1:8" s="2" customFormat="1">
      <c r="A254" s="3"/>
      <c r="D254" s="34"/>
      <c r="E254" s="24"/>
      <c r="F254" s="1"/>
      <c r="G254" s="1"/>
      <c r="H254" s="1"/>
    </row>
    <row r="255" spans="1:8" s="2" customFormat="1">
      <c r="A255" s="3"/>
      <c r="D255" s="34"/>
      <c r="E255" s="24"/>
      <c r="F255" s="1"/>
      <c r="G255" s="1"/>
      <c r="H255" s="1"/>
    </row>
    <row r="256" spans="1:8" s="2" customFormat="1">
      <c r="A256" s="3"/>
      <c r="D256" s="34"/>
      <c r="E256" s="24"/>
      <c r="F256" s="1"/>
      <c r="G256" s="1"/>
      <c r="H256" s="1"/>
    </row>
    <row r="257" spans="1:8" s="2" customFormat="1">
      <c r="A257" s="3"/>
      <c r="D257" s="34"/>
      <c r="E257" s="24"/>
      <c r="F257" s="1"/>
      <c r="G257" s="1"/>
      <c r="H257" s="1"/>
    </row>
    <row r="258" spans="1:8" s="2" customFormat="1">
      <c r="A258" s="3"/>
      <c r="D258" s="34"/>
      <c r="E258" s="24"/>
      <c r="F258" s="1"/>
      <c r="G258" s="1"/>
      <c r="H258" s="1"/>
    </row>
    <row r="259" spans="1:8" s="2" customFormat="1">
      <c r="A259" s="3"/>
      <c r="D259" s="34"/>
      <c r="E259" s="24"/>
      <c r="F259" s="1"/>
      <c r="G259" s="1"/>
      <c r="H259" s="1"/>
    </row>
    <row r="260" spans="1:8" s="2" customFormat="1">
      <c r="A260" s="3"/>
      <c r="D260" s="34"/>
      <c r="E260" s="24"/>
      <c r="F260" s="1"/>
      <c r="G260" s="1"/>
      <c r="H260" s="1"/>
    </row>
    <row r="261" spans="1:8" s="2" customFormat="1">
      <c r="A261" s="3"/>
      <c r="D261" s="34"/>
      <c r="E261" s="24"/>
      <c r="F261" s="1"/>
      <c r="G261" s="1"/>
      <c r="H261" s="1"/>
    </row>
    <row r="262" spans="1:8" s="2" customFormat="1">
      <c r="A262" s="3"/>
      <c r="D262" s="34"/>
      <c r="E262" s="24"/>
      <c r="F262" s="1"/>
      <c r="G262" s="1"/>
      <c r="H262" s="1"/>
    </row>
    <row r="263" spans="1:8" s="2" customFormat="1">
      <c r="A263" s="3"/>
      <c r="D263" s="34"/>
      <c r="E263" s="24"/>
      <c r="F263" s="1"/>
      <c r="G263" s="1"/>
      <c r="H263" s="1"/>
    </row>
    <row r="264" spans="1:8" s="2" customFormat="1">
      <c r="A264" s="3"/>
      <c r="D264" s="34"/>
      <c r="E264" s="24"/>
      <c r="F264" s="1"/>
      <c r="G264" s="1"/>
      <c r="H264" s="1"/>
    </row>
    <row r="265" spans="1:8" s="2" customFormat="1">
      <c r="A265" s="3"/>
      <c r="D265" s="34"/>
      <c r="E265" s="24"/>
      <c r="F265" s="1"/>
      <c r="G265" s="1"/>
      <c r="H265" s="1"/>
    </row>
    <row r="266" spans="1:8" s="2" customFormat="1">
      <c r="A266" s="3"/>
      <c r="D266" s="34"/>
      <c r="E266" s="24"/>
      <c r="F266" s="1"/>
      <c r="G266" s="1"/>
      <c r="H266" s="1"/>
    </row>
    <row r="267" spans="1:8" s="2" customFormat="1">
      <c r="A267" s="3"/>
      <c r="D267" s="34"/>
      <c r="E267" s="24"/>
      <c r="F267" s="1"/>
      <c r="G267" s="1"/>
      <c r="H267" s="1"/>
    </row>
    <row r="268" spans="1:8" s="2" customFormat="1">
      <c r="A268" s="3"/>
      <c r="D268" s="34"/>
      <c r="E268" s="24"/>
      <c r="F268" s="1"/>
      <c r="G268" s="1"/>
      <c r="H268" s="1"/>
    </row>
    <row r="269" spans="1:8" s="2" customFormat="1">
      <c r="A269" s="3"/>
      <c r="D269" s="34"/>
      <c r="E269" s="24"/>
      <c r="F269" s="1"/>
      <c r="G269" s="1"/>
      <c r="H269" s="1"/>
    </row>
    <row r="270" spans="1:8" s="2" customFormat="1">
      <c r="A270" s="3"/>
      <c r="D270" s="34"/>
      <c r="E270" s="24"/>
      <c r="F270" s="1"/>
      <c r="G270" s="1"/>
      <c r="H270" s="1"/>
    </row>
    <row r="271" spans="1:8" s="2" customFormat="1">
      <c r="A271" s="3"/>
      <c r="D271" s="34"/>
      <c r="E271" s="24"/>
      <c r="F271" s="1"/>
      <c r="G271" s="1"/>
      <c r="H271" s="1"/>
    </row>
    <row r="272" spans="1:8" s="2" customFormat="1">
      <c r="A272" s="3"/>
      <c r="D272" s="34"/>
      <c r="E272" s="24"/>
      <c r="F272" s="1"/>
      <c r="G272" s="1"/>
      <c r="H272" s="1"/>
    </row>
    <row r="273" spans="1:8" s="2" customFormat="1">
      <c r="A273" s="3"/>
      <c r="D273" s="34"/>
      <c r="E273" s="24"/>
      <c r="F273" s="1"/>
      <c r="G273" s="1"/>
      <c r="H273" s="1"/>
    </row>
    <row r="274" spans="1:8" s="2" customFormat="1">
      <c r="A274" s="3"/>
      <c r="D274" s="34"/>
      <c r="E274" s="24"/>
      <c r="F274" s="1"/>
      <c r="G274" s="1"/>
      <c r="H274" s="1"/>
    </row>
    <row r="275" spans="1:8" s="2" customFormat="1">
      <c r="A275" s="3"/>
      <c r="D275" s="34"/>
      <c r="E275" s="24"/>
      <c r="F275" s="1"/>
      <c r="G275" s="1"/>
      <c r="H275" s="1"/>
    </row>
    <row r="276" spans="1:8" s="2" customFormat="1">
      <c r="A276" s="3"/>
      <c r="D276" s="34"/>
      <c r="E276" s="24"/>
      <c r="F276" s="1"/>
      <c r="G276" s="1"/>
      <c r="H276" s="1"/>
    </row>
    <row r="277" spans="1:8" s="2" customFormat="1">
      <c r="A277" s="3"/>
      <c r="D277" s="34"/>
      <c r="E277" s="24"/>
      <c r="F277" s="1"/>
      <c r="G277" s="1"/>
      <c r="H277" s="1"/>
    </row>
    <row r="278" spans="1:8" s="2" customFormat="1">
      <c r="A278" s="3"/>
      <c r="D278" s="34"/>
      <c r="E278" s="24"/>
      <c r="F278" s="1"/>
      <c r="G278" s="1"/>
      <c r="H278" s="1"/>
    </row>
    <row r="279" spans="1:8" s="2" customFormat="1">
      <c r="A279" s="3"/>
      <c r="D279" s="34"/>
      <c r="E279" s="24"/>
      <c r="F279" s="1"/>
      <c r="G279" s="1"/>
      <c r="H279" s="1"/>
    </row>
    <row r="280" spans="1:8" s="2" customFormat="1">
      <c r="A280" s="3"/>
      <c r="D280" s="34"/>
      <c r="E280" s="24"/>
      <c r="F280" s="1"/>
      <c r="G280" s="1"/>
      <c r="H280" s="1"/>
    </row>
    <row r="281" spans="1:8" s="2" customFormat="1">
      <c r="A281" s="3"/>
      <c r="D281" s="34"/>
      <c r="E281" s="24"/>
      <c r="F281" s="1"/>
      <c r="G281" s="1"/>
      <c r="H281" s="1"/>
    </row>
    <row r="282" spans="1:8" s="2" customFormat="1">
      <c r="A282" s="3"/>
      <c r="D282" s="34"/>
      <c r="E282" s="24"/>
      <c r="F282" s="1"/>
      <c r="G282" s="1"/>
      <c r="H282" s="1"/>
    </row>
    <row r="283" spans="1:8" s="2" customFormat="1">
      <c r="A283" s="3"/>
      <c r="D283" s="34"/>
      <c r="E283" s="24"/>
      <c r="F283" s="1"/>
      <c r="G283" s="1"/>
      <c r="H283" s="1"/>
    </row>
    <row r="284" spans="1:8" s="2" customFormat="1">
      <c r="A284" s="3"/>
      <c r="D284" s="34"/>
      <c r="E284" s="24"/>
      <c r="F284" s="1"/>
      <c r="G284" s="1"/>
      <c r="H284" s="1"/>
    </row>
    <row r="285" spans="1:8" s="2" customFormat="1">
      <c r="A285" s="3"/>
      <c r="D285" s="34"/>
      <c r="E285" s="24"/>
      <c r="F285" s="1"/>
      <c r="G285" s="1"/>
      <c r="H285" s="1"/>
    </row>
    <row r="286" spans="1:8" s="2" customFormat="1">
      <c r="A286" s="3"/>
      <c r="D286" s="34"/>
      <c r="E286" s="24"/>
      <c r="F286" s="1"/>
      <c r="G286" s="1"/>
      <c r="H286" s="1"/>
    </row>
    <row r="287" spans="1:8" s="2" customFormat="1">
      <c r="A287" s="3"/>
      <c r="D287" s="34"/>
      <c r="E287" s="24"/>
      <c r="F287" s="1"/>
      <c r="G287" s="1"/>
      <c r="H287" s="1"/>
    </row>
    <row r="288" spans="1:8" s="2" customFormat="1">
      <c r="A288" s="3"/>
      <c r="D288" s="34"/>
      <c r="E288" s="24"/>
      <c r="F288" s="1"/>
      <c r="G288" s="1"/>
      <c r="H288" s="1"/>
    </row>
    <row r="289" spans="1:8" s="2" customFormat="1">
      <c r="A289" s="3"/>
      <c r="D289" s="34"/>
      <c r="E289" s="24"/>
      <c r="F289" s="1"/>
      <c r="G289" s="1"/>
      <c r="H289" s="1"/>
    </row>
    <row r="290" spans="1:8" s="2" customFormat="1">
      <c r="A290" s="3"/>
      <c r="D290" s="34"/>
      <c r="E290" s="24"/>
      <c r="F290" s="1"/>
      <c r="G290" s="1"/>
      <c r="H290" s="1"/>
    </row>
    <row r="291" spans="1:8" s="2" customFormat="1">
      <c r="A291" s="3"/>
      <c r="D291" s="34"/>
      <c r="E291" s="24"/>
      <c r="F291" s="1"/>
      <c r="G291" s="1"/>
      <c r="H291" s="1"/>
    </row>
    <row r="292" spans="1:8" s="2" customFormat="1">
      <c r="A292" s="3"/>
      <c r="D292" s="34"/>
      <c r="E292" s="24"/>
      <c r="F292" s="1"/>
      <c r="G292" s="1"/>
      <c r="H292" s="1"/>
    </row>
    <row r="293" spans="1:8" s="2" customFormat="1">
      <c r="A293" s="3"/>
      <c r="D293" s="34"/>
      <c r="E293" s="24"/>
      <c r="F293" s="1"/>
      <c r="G293" s="1"/>
      <c r="H293" s="1"/>
    </row>
    <row r="294" spans="1:8" s="2" customFormat="1">
      <c r="A294" s="3"/>
      <c r="D294" s="34"/>
      <c r="E294" s="24"/>
      <c r="F294" s="1"/>
      <c r="G294" s="1"/>
      <c r="H294" s="1"/>
    </row>
    <row r="295" spans="1:8" s="2" customFormat="1">
      <c r="A295" s="3"/>
      <c r="D295" s="34"/>
      <c r="E295" s="24"/>
      <c r="F295" s="1"/>
      <c r="G295" s="1"/>
      <c r="H295" s="1"/>
    </row>
    <row r="296" spans="1:8" s="2" customFormat="1">
      <c r="A296" s="3"/>
      <c r="D296" s="34"/>
      <c r="E296" s="24"/>
      <c r="F296" s="1"/>
      <c r="G296" s="1"/>
      <c r="H296" s="1"/>
    </row>
    <row r="297" spans="1:8" s="2" customFormat="1">
      <c r="A297" s="3"/>
      <c r="D297" s="34"/>
      <c r="E297" s="24"/>
      <c r="F297" s="1"/>
      <c r="G297" s="1"/>
      <c r="H297" s="1"/>
    </row>
    <row r="298" spans="1:8" s="2" customFormat="1">
      <c r="A298" s="3"/>
      <c r="D298" s="34"/>
      <c r="E298" s="24"/>
      <c r="F298" s="1"/>
      <c r="G298" s="1"/>
      <c r="H298" s="1"/>
    </row>
    <row r="299" spans="1:8" s="2" customFormat="1">
      <c r="A299" s="3"/>
      <c r="D299" s="34"/>
      <c r="E299" s="24"/>
      <c r="F299" s="1"/>
      <c r="G299" s="1"/>
      <c r="H299" s="1"/>
    </row>
    <row r="300" spans="1:8" s="2" customFormat="1">
      <c r="A300" s="3"/>
      <c r="D300" s="34"/>
      <c r="E300" s="24"/>
      <c r="F300" s="1"/>
      <c r="G300" s="1"/>
      <c r="H300" s="1"/>
    </row>
  </sheetData>
  <mergeCells count="20">
    <mergeCell ref="C149:D149"/>
    <mergeCell ref="C148:D148"/>
    <mergeCell ref="A127:H127"/>
    <mergeCell ref="F148:H148"/>
    <mergeCell ref="F149:H149"/>
    <mergeCell ref="A128:A129"/>
    <mergeCell ref="B128:B129"/>
    <mergeCell ref="A44:H44"/>
    <mergeCell ref="C128:D128"/>
    <mergeCell ref="E128:H128"/>
    <mergeCell ref="A2:H2"/>
    <mergeCell ref="A1:H1"/>
    <mergeCell ref="A51:H51"/>
    <mergeCell ref="A118:H118"/>
    <mergeCell ref="A4:A5"/>
    <mergeCell ref="B4:B5"/>
    <mergeCell ref="A7:H7"/>
    <mergeCell ref="E4:H4"/>
    <mergeCell ref="C4:D4"/>
    <mergeCell ref="A69:H69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Звіт про виконання показ фінпла</vt:lpstr>
      <vt:lpstr>'Звіт про виконання показ фінпла'!Заголовки_для_друку</vt:lpstr>
      <vt:lpstr>'Звіт про виконання показ фінпла'!Область_друку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Користувач</cp:lastModifiedBy>
  <cp:lastPrinted>2024-05-17T08:02:07Z</cp:lastPrinted>
  <dcterms:created xsi:type="dcterms:W3CDTF">2003-03-13T16:00:22Z</dcterms:created>
  <dcterms:modified xsi:type="dcterms:W3CDTF">2024-07-09T06:57:34Z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2024-07-09T06:57:34Z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0de505a7-c2c7-40ef-b30c-9b0b3b9935f6</vt:lpwstr>
  </property>
  <property fmtid="{D5CDD505-2E9C-101B-9397-08002B2CF9AE}" pid="7" name="MSIP_Label_defa4170-0d19-0005-0004-bc88714345d2_ActionId">
    <vt:lpwstr>f0b365c4-59b1-4e43-8b9d-2c1f7b8cd537</vt:lpwstr>
  </property>
  <property fmtid="{D5CDD505-2E9C-101B-9397-08002B2CF9AE}" pid="8" name="MSIP_Label_defa4170-0d19-0005-0004-bc88714345d2_ContentBits">
    <vt:lpwstr>0</vt:lpwstr>
  </property>
</Properties>
</file>